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570" activeTab="2"/>
  </bookViews>
  <sheets>
    <sheet name="Tabela" sheetId="1" r:id="rId1"/>
    <sheet name="Ro" sheetId="2" r:id="rId2"/>
    <sheet name="Oblicz" sheetId="3" r:id="rId3"/>
    <sheet name="Zliczenia" sheetId="4" r:id="rId4"/>
    <sheet name="Bilans" sheetId="5" r:id="rId5"/>
  </sheets>
  <definedNames>
    <definedName name="_xlnm.Print_Area" localSheetId="2">'Oblicz'!$A$1:$Y$33</definedName>
    <definedName name="_xlnm.Print_Area" localSheetId="0">'Tabela'!$B$1:$R$25</definedName>
  </definedNames>
  <calcPr fullCalcOnLoad="1"/>
</workbook>
</file>

<file path=xl/sharedStrings.xml><?xml version="1.0" encoding="utf-8"?>
<sst xmlns="http://schemas.openxmlformats.org/spreadsheetml/2006/main" count="352" uniqueCount="162">
  <si>
    <t>D</t>
  </si>
  <si>
    <t>d</t>
  </si>
  <si>
    <t>Lp</t>
  </si>
  <si>
    <t>m</t>
  </si>
  <si>
    <t>a</t>
  </si>
  <si>
    <t>b</t>
  </si>
  <si>
    <t>c</t>
  </si>
  <si>
    <t>V</t>
  </si>
  <si>
    <t>ρ</t>
  </si>
  <si>
    <t>g</t>
  </si>
  <si>
    <t>cm</t>
  </si>
  <si>
    <t>cm³</t>
  </si>
  <si>
    <t>Wypełnij komórki zaznaczone bladoniebieskim tłem; tam, gdzie jest to możliwe, skorzystaj z funkcji arkusza</t>
  </si>
  <si>
    <t xml:space="preserve"> wpisz wyniki kolejnych pomiarów,</t>
  </si>
  <si>
    <t xml:space="preserve"> wstaw dodatkowe wiersze, jeśli masz więcej pomiarów</t>
  </si>
  <si>
    <t>skorzystaj z funkcji arkusza: ŚREDNIA(zakres komórek)</t>
  </si>
  <si>
    <t>skorzystaj z funkcji arkusza: ODCH.STANDARDOWE(zakres komórek)</t>
  </si>
  <si>
    <t>skorzystaj z relacji między niepewnością standardową pojedynczego pomiaru a niepewnością średniej</t>
  </si>
  <si>
    <t>skorzystaj z funkcji arkusza: PIERWIASTEK(liczba)</t>
  </si>
  <si>
    <r>
      <t xml:space="preserve">Pomiar średnicy </t>
    </r>
    <r>
      <rPr>
        <i/>
        <sz val="11"/>
        <color indexed="8"/>
        <rFont val="Times New Roman1"/>
        <family val="0"/>
      </rPr>
      <t>D</t>
    </r>
    <r>
      <rPr>
        <b/>
        <sz val="12"/>
        <color indexed="16"/>
        <rFont val="Times New Roman"/>
        <family val="1"/>
      </rPr>
      <t xml:space="preserve"> próbki</t>
    </r>
  </si>
  <si>
    <t>ANALIZA NIEPEWNOŚCI POMIAROWYCH</t>
  </si>
  <si>
    <t>"Wyznaczanie masy i wymiarów walca i kuli”</t>
  </si>
  <si>
    <r>
      <rPr>
        <i/>
        <sz val="12"/>
        <color indexed="8"/>
        <rFont val="Times New Roman1"/>
        <family val="0"/>
      </rPr>
      <t>m</t>
    </r>
    <r>
      <rPr>
        <sz val="12"/>
        <color indexed="8"/>
        <rFont val="Times New Roman1"/>
        <family val="0"/>
      </rPr>
      <t xml:space="preserve"> </t>
    </r>
  </si>
  <si>
    <t>Nr pomiaru</t>
  </si>
  <si>
    <r>
      <t xml:space="preserve">średnia </t>
    </r>
    <r>
      <rPr>
        <i/>
        <sz val="11"/>
        <color indexed="8"/>
        <rFont val="Times New Roman1"/>
        <family val="0"/>
      </rPr>
      <t>m,</t>
    </r>
    <r>
      <rPr>
        <sz val="12"/>
        <color indexed="8"/>
        <rFont val="Times New Roman1"/>
        <family val="0"/>
      </rPr>
      <t xml:space="preserve"> g</t>
    </r>
  </si>
  <si>
    <r>
      <t xml:space="preserve">niepewność </t>
    </r>
    <r>
      <rPr>
        <i/>
        <sz val="11"/>
        <color indexed="8"/>
        <rFont val="Times New Roman1"/>
        <family val="0"/>
      </rPr>
      <t>s</t>
    </r>
    <r>
      <rPr>
        <i/>
        <vertAlign val="subscript"/>
        <sz val="10"/>
        <color indexed="8"/>
        <rFont val="Times New Roman1"/>
        <family val="0"/>
      </rPr>
      <t>m</t>
    </r>
    <r>
      <rPr>
        <sz val="12"/>
        <color indexed="8"/>
        <rFont val="Times New Roman1"/>
        <family val="0"/>
      </rPr>
      <t xml:space="preserve"> pojedynczego pomiaru, g</t>
    </r>
  </si>
  <si>
    <r>
      <t>niepewność</t>
    </r>
    <r>
      <rPr>
        <i/>
        <sz val="11"/>
        <color indexed="8"/>
        <rFont val="Times New Roman1"/>
        <family val="0"/>
      </rPr>
      <t xml:space="preserve"> s</t>
    </r>
    <r>
      <rPr>
        <i/>
        <vertAlign val="subscript"/>
        <sz val="11"/>
        <color indexed="8"/>
        <rFont val="Times New Roman2"/>
        <family val="0"/>
      </rPr>
      <t>m</t>
    </r>
    <r>
      <rPr>
        <sz val="12"/>
        <color indexed="8"/>
        <rFont val="Times New Roman1"/>
        <family val="0"/>
      </rPr>
      <t xml:space="preserve">  średniej, g</t>
    </r>
  </si>
  <si>
    <r>
      <t>D</t>
    </r>
    <r>
      <rPr>
        <i/>
        <vertAlign val="subscript"/>
        <sz val="12"/>
        <color indexed="8"/>
        <rFont val="Times New Roman2"/>
        <family val="0"/>
      </rPr>
      <t xml:space="preserve">m </t>
    </r>
    <r>
      <rPr>
        <sz val="12"/>
        <color indexed="8"/>
        <rFont val="Times New Roman1"/>
        <family val="0"/>
      </rPr>
      <t>/sqrt(3), g</t>
    </r>
  </si>
  <si>
    <r>
      <t xml:space="preserve">niepewność graniczna  </t>
    </r>
    <r>
      <rPr>
        <sz val="11"/>
        <color indexed="8"/>
        <rFont val="Symbol"/>
        <family val="1"/>
      </rPr>
      <t></t>
    </r>
    <r>
      <rPr>
        <i/>
        <vertAlign val="subscript"/>
        <sz val="11"/>
        <color indexed="8"/>
        <rFont val="Times New Roman2"/>
        <family val="0"/>
      </rPr>
      <t>m</t>
    </r>
    <r>
      <rPr>
        <sz val="12"/>
        <color indexed="8"/>
        <rFont val="Times New Roman2"/>
        <family val="0"/>
      </rPr>
      <t>,</t>
    </r>
    <r>
      <rPr>
        <sz val="11"/>
        <color indexed="8"/>
        <rFont val="Times New Roman2"/>
        <family val="0"/>
      </rPr>
      <t xml:space="preserve"> g 
(dopuszczalny błąd graniczny)</t>
    </r>
  </si>
  <si>
    <r>
      <rPr>
        <sz val="12"/>
        <rFont val="Times New Roman"/>
        <family val="1"/>
      </rPr>
      <t>niepewność</t>
    </r>
    <r>
      <rPr>
        <i/>
        <sz val="12"/>
        <color indexed="8"/>
        <rFont val="Times New Roman"/>
        <family val="1"/>
      </rPr>
      <t xml:space="preserve"> u</t>
    </r>
    <r>
      <rPr>
        <vertAlign val="subscript"/>
        <sz val="11"/>
        <color indexed="8"/>
        <rFont val="Times New Roman1"/>
        <family val="0"/>
      </rPr>
      <t>m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g</t>
    </r>
  </si>
  <si>
    <t>mm</t>
  </si>
  <si>
    <r>
      <t xml:space="preserve">niepewność </t>
    </r>
    <r>
      <rPr>
        <i/>
        <sz val="11"/>
        <color indexed="8"/>
        <rFont val="Times New Roman1"/>
        <family val="0"/>
      </rPr>
      <t>s</t>
    </r>
    <r>
      <rPr>
        <i/>
        <vertAlign val="subscript"/>
        <sz val="10"/>
        <color indexed="8"/>
        <rFont val="Times New Roman1"/>
        <family val="0"/>
      </rPr>
      <t>D</t>
    </r>
    <r>
      <rPr>
        <sz val="12"/>
        <color indexed="8"/>
        <rFont val="Times New Roman1"/>
        <family val="0"/>
      </rPr>
      <t xml:space="preserve"> pojedynczego pomiaru, mm</t>
    </r>
  </si>
  <si>
    <r>
      <t xml:space="preserve">niepewność graniczna  </t>
    </r>
    <r>
      <rPr>
        <sz val="11"/>
        <color indexed="8"/>
        <rFont val="Symbol"/>
        <family val="1"/>
      </rPr>
      <t></t>
    </r>
    <r>
      <rPr>
        <i/>
        <vertAlign val="subscript"/>
        <sz val="11"/>
        <color indexed="8"/>
        <rFont val="Times New Roman2"/>
        <family val="0"/>
      </rPr>
      <t>D</t>
    </r>
    <r>
      <rPr>
        <sz val="12"/>
        <color indexed="8"/>
        <rFont val="Times New Roman2"/>
        <family val="0"/>
      </rPr>
      <t>,</t>
    </r>
    <r>
      <rPr>
        <sz val="11"/>
        <color indexed="8"/>
        <rFont val="Times New Roman2"/>
        <family val="0"/>
      </rPr>
      <t xml:space="preserve"> mm 
(dopuszczalny błąd graniczny)</t>
    </r>
  </si>
  <si>
    <r>
      <t>D</t>
    </r>
    <r>
      <rPr>
        <i/>
        <vertAlign val="subscript"/>
        <sz val="12"/>
        <color indexed="8"/>
        <rFont val="Times New Roman2"/>
        <family val="0"/>
      </rPr>
      <t xml:space="preserve">D </t>
    </r>
    <r>
      <rPr>
        <sz val="12"/>
        <color indexed="8"/>
        <rFont val="Times New Roman1"/>
        <family val="0"/>
      </rPr>
      <t>/sqrt(3), mm</t>
    </r>
  </si>
  <si>
    <r>
      <t xml:space="preserve">niepewność </t>
    </r>
    <r>
      <rPr>
        <i/>
        <sz val="11"/>
        <color indexed="8"/>
        <rFont val="Times New Roman1"/>
        <family val="0"/>
      </rPr>
      <t>s</t>
    </r>
    <r>
      <rPr>
        <i/>
        <vertAlign val="subscript"/>
        <sz val="10"/>
        <color indexed="8"/>
        <rFont val="Times New Roman1"/>
        <family val="0"/>
      </rPr>
      <t>D</t>
    </r>
    <r>
      <rPr>
        <sz val="12"/>
        <color indexed="8"/>
        <rFont val="Times New Roman1"/>
        <family val="0"/>
      </rPr>
      <t xml:space="preserve"> średniej, mm</t>
    </r>
  </si>
  <si>
    <r>
      <t xml:space="preserve">Pomiar wysokości </t>
    </r>
    <r>
      <rPr>
        <i/>
        <sz val="12"/>
        <color indexed="8"/>
        <rFont val="Times New Roman1"/>
        <family val="0"/>
      </rPr>
      <t>H</t>
    </r>
    <r>
      <rPr>
        <b/>
        <sz val="12"/>
        <color indexed="16"/>
        <rFont val="Times New Roman"/>
        <family val="1"/>
      </rPr>
      <t xml:space="preserve"> próbki</t>
    </r>
  </si>
  <si>
    <r>
      <rPr>
        <sz val="12"/>
        <rFont val="Times New Roman"/>
        <family val="1"/>
      </rPr>
      <t>niepewność</t>
    </r>
    <r>
      <rPr>
        <i/>
        <sz val="12"/>
        <color indexed="8"/>
        <rFont val="Times New Roman"/>
        <family val="1"/>
      </rPr>
      <t xml:space="preserve"> u</t>
    </r>
    <r>
      <rPr>
        <i/>
        <vertAlign val="subscript"/>
        <sz val="11"/>
        <color indexed="8"/>
        <rFont val="Times New Roman1"/>
        <family val="0"/>
      </rPr>
      <t>D</t>
    </r>
    <r>
      <rPr>
        <sz val="12"/>
        <color indexed="8"/>
        <rFont val="Times New Roman1"/>
        <family val="0"/>
      </rPr>
      <t>, mm</t>
    </r>
  </si>
  <si>
    <t>H</t>
  </si>
  <si>
    <r>
      <t xml:space="preserve">niepewność </t>
    </r>
    <r>
      <rPr>
        <i/>
        <sz val="11"/>
        <color indexed="8"/>
        <rFont val="Times New Roman1"/>
        <family val="0"/>
      </rPr>
      <t>s</t>
    </r>
    <r>
      <rPr>
        <i/>
        <vertAlign val="subscript"/>
        <sz val="10"/>
        <color indexed="8"/>
        <rFont val="Times New Roman1"/>
        <family val="0"/>
      </rPr>
      <t>H</t>
    </r>
    <r>
      <rPr>
        <sz val="12"/>
        <color indexed="8"/>
        <rFont val="Times New Roman1"/>
        <family val="0"/>
      </rPr>
      <t xml:space="preserve"> pojedynczego pomiaru, mm</t>
    </r>
  </si>
  <si>
    <r>
      <t xml:space="preserve">niepewność </t>
    </r>
    <r>
      <rPr>
        <i/>
        <sz val="11"/>
        <color indexed="8"/>
        <rFont val="Times New Roman1"/>
        <family val="0"/>
      </rPr>
      <t>s</t>
    </r>
    <r>
      <rPr>
        <i/>
        <vertAlign val="subscript"/>
        <sz val="10"/>
        <color indexed="8"/>
        <rFont val="Times New Roman1"/>
        <family val="0"/>
      </rPr>
      <t>H</t>
    </r>
    <r>
      <rPr>
        <sz val="12"/>
        <color indexed="8"/>
        <rFont val="Times New Roman1"/>
        <family val="0"/>
      </rPr>
      <t xml:space="preserve"> średniej, mm</t>
    </r>
  </si>
  <si>
    <r>
      <t xml:space="preserve">niepewność graniczna  </t>
    </r>
    <r>
      <rPr>
        <sz val="11"/>
        <color indexed="8"/>
        <rFont val="Symbol"/>
        <family val="1"/>
      </rPr>
      <t></t>
    </r>
    <r>
      <rPr>
        <i/>
        <vertAlign val="subscript"/>
        <sz val="11"/>
        <color indexed="8"/>
        <rFont val="Times New Roman2"/>
        <family val="0"/>
      </rPr>
      <t>H</t>
    </r>
    <r>
      <rPr>
        <sz val="12"/>
        <color indexed="8"/>
        <rFont val="Times New Roman2"/>
        <family val="0"/>
      </rPr>
      <t>,</t>
    </r>
    <r>
      <rPr>
        <sz val="11"/>
        <color indexed="8"/>
        <rFont val="Times New Roman2"/>
        <family val="0"/>
      </rPr>
      <t xml:space="preserve"> mm 
(dopuszczalny błąd graniczny)</t>
    </r>
  </si>
  <si>
    <r>
      <rPr>
        <sz val="12"/>
        <rFont val="Times New Roman"/>
        <family val="1"/>
      </rPr>
      <t xml:space="preserve">niepewność </t>
    </r>
    <r>
      <rPr>
        <i/>
        <sz val="12"/>
        <color indexed="8"/>
        <rFont val="Times New Roman"/>
        <family val="1"/>
      </rPr>
      <t>u</t>
    </r>
    <r>
      <rPr>
        <i/>
        <vertAlign val="subscript"/>
        <sz val="11"/>
        <color indexed="8"/>
        <rFont val="Times New Roman1"/>
        <family val="0"/>
      </rPr>
      <t>H</t>
    </r>
    <r>
      <rPr>
        <sz val="10"/>
        <rFont val="Arial CE"/>
        <family val="0"/>
      </rPr>
      <t xml:space="preserve">, </t>
    </r>
    <r>
      <rPr>
        <sz val="12"/>
        <rFont val="Times New Roman"/>
        <family val="1"/>
      </rPr>
      <t>mm</t>
    </r>
  </si>
  <si>
    <r>
      <t>D</t>
    </r>
    <r>
      <rPr>
        <i/>
        <vertAlign val="subscript"/>
        <sz val="12"/>
        <color indexed="8"/>
        <rFont val="Times New Roman1"/>
        <family val="0"/>
      </rPr>
      <t xml:space="preserve">H </t>
    </r>
    <r>
      <rPr>
        <sz val="12"/>
        <color indexed="8"/>
        <rFont val="Times New Roman1"/>
        <family val="0"/>
      </rPr>
      <t>/sqrt(3), mm</t>
    </r>
  </si>
  <si>
    <r>
      <rPr>
        <sz val="12"/>
        <color indexed="10"/>
        <rFont val="Times New Roman1"/>
        <family val="0"/>
      </rPr>
      <t xml:space="preserve">niepewność </t>
    </r>
    <r>
      <rPr>
        <i/>
        <sz val="12"/>
        <color indexed="10"/>
        <rFont val="Times New Roman1"/>
        <family val="0"/>
      </rPr>
      <t>u</t>
    </r>
    <r>
      <rPr>
        <i/>
        <vertAlign val="subscript"/>
        <sz val="11"/>
        <color indexed="10"/>
        <rFont val="Symbol"/>
        <family val="1"/>
      </rPr>
      <t>r</t>
    </r>
    <r>
      <rPr>
        <i/>
        <vertAlign val="subscript"/>
        <sz val="11"/>
        <color indexed="10"/>
        <rFont val="Times New Roman"/>
        <family val="1"/>
      </rPr>
      <t>A</t>
    </r>
    <r>
      <rPr>
        <sz val="11"/>
        <color indexed="10"/>
        <rFont val="Times New Roman1"/>
        <family val="0"/>
      </rPr>
      <t xml:space="preserve"> </t>
    </r>
    <r>
      <rPr>
        <sz val="12"/>
        <color indexed="10"/>
        <rFont val="Times New Roman1"/>
        <family val="0"/>
      </rPr>
      <t>gęstości próbki, g</t>
    </r>
    <r>
      <rPr>
        <sz val="12"/>
        <color indexed="10"/>
        <rFont val="Georgia"/>
        <family val="1"/>
      </rPr>
      <t>/</t>
    </r>
    <r>
      <rPr>
        <sz val="12"/>
        <color indexed="10"/>
        <rFont val="Times New Roman1"/>
        <family val="0"/>
      </rPr>
      <t>cm</t>
    </r>
    <r>
      <rPr>
        <b/>
        <vertAlign val="superscript"/>
        <sz val="12"/>
        <color indexed="10"/>
        <rFont val="Times New Roman"/>
        <family val="1"/>
      </rPr>
      <t>3</t>
    </r>
  </si>
  <si>
    <r>
      <t xml:space="preserve">średnia </t>
    </r>
    <r>
      <rPr>
        <i/>
        <sz val="12"/>
        <color indexed="8"/>
        <rFont val="Times New Roman2"/>
        <family val="0"/>
      </rPr>
      <t>H</t>
    </r>
    <r>
      <rPr>
        <sz val="11"/>
        <color indexed="8"/>
        <rFont val="Times New Roman2"/>
        <family val="0"/>
      </rPr>
      <t>,</t>
    </r>
    <r>
      <rPr>
        <sz val="12"/>
        <color indexed="8"/>
        <rFont val="Times New Roman1"/>
        <family val="0"/>
      </rPr>
      <t xml:space="preserve"> mm</t>
    </r>
  </si>
  <si>
    <r>
      <t xml:space="preserve">gęstość </t>
    </r>
    <r>
      <rPr>
        <i/>
        <sz val="12"/>
        <color indexed="8"/>
        <rFont val="Symbol"/>
        <family val="1"/>
      </rPr>
      <t>r</t>
    </r>
    <r>
      <rPr>
        <i/>
        <vertAlign val="subscript"/>
        <sz val="11"/>
        <color indexed="8"/>
        <rFont val="Symbol"/>
        <family val="1"/>
      </rPr>
      <t>A</t>
    </r>
    <r>
      <rPr>
        <b/>
        <sz val="12"/>
        <color indexed="10"/>
        <rFont val="Times New Roman"/>
        <family val="1"/>
      </rPr>
      <t xml:space="preserve"> próbki,  g</t>
    </r>
    <r>
      <rPr>
        <b/>
        <sz val="12"/>
        <color indexed="10"/>
        <rFont val="Georgia"/>
        <family val="1"/>
      </rPr>
      <t>/</t>
    </r>
    <r>
      <rPr>
        <b/>
        <sz val="12"/>
        <color indexed="10"/>
        <rFont val="Times New Roman"/>
        <family val="1"/>
      </rPr>
      <t>cm</t>
    </r>
    <r>
      <rPr>
        <b/>
        <vertAlign val="superscript"/>
        <sz val="12"/>
        <color indexed="10"/>
        <rFont val="Times New Roman"/>
        <family val="1"/>
      </rPr>
      <t>3</t>
    </r>
  </si>
  <si>
    <r>
      <t xml:space="preserve">średnia </t>
    </r>
    <r>
      <rPr>
        <i/>
        <sz val="12"/>
        <color indexed="8"/>
        <rFont val="Times New Roman2"/>
        <family val="0"/>
      </rPr>
      <t>D</t>
    </r>
    <r>
      <rPr>
        <sz val="11"/>
        <color indexed="8"/>
        <rFont val="Times New Roman2"/>
        <family val="0"/>
      </rPr>
      <t>,</t>
    </r>
    <r>
      <rPr>
        <sz val="12"/>
        <color indexed="8"/>
        <rFont val="Times New Roman1"/>
        <family val="0"/>
      </rPr>
      <t xml:space="preserve"> mm</t>
    </r>
  </si>
  <si>
    <r>
      <t xml:space="preserve">Pomiar masy </t>
    </r>
    <r>
      <rPr>
        <i/>
        <sz val="12"/>
        <color indexed="8"/>
        <rFont val="Times New Roman1"/>
        <family val="0"/>
      </rPr>
      <t>m</t>
    </r>
    <r>
      <rPr>
        <b/>
        <sz val="14"/>
        <color indexed="16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próbki</t>
    </r>
  </si>
  <si>
    <t>Skorzystaj z definicji</t>
  </si>
  <si>
    <t>Prostopadłościan</t>
  </si>
  <si>
    <t>Walec</t>
  </si>
  <si>
    <t>Kula</t>
  </si>
  <si>
    <t>Niepewnośći graniczne</t>
  </si>
  <si>
    <r>
      <t>Δ</t>
    </r>
    <r>
      <rPr>
        <i/>
        <sz val="12"/>
        <rFont val="Times New Roman"/>
        <family val="1"/>
      </rPr>
      <t>m</t>
    </r>
    <r>
      <rPr>
        <sz val="12"/>
        <rFont val="Arial CE"/>
        <family val="0"/>
      </rPr>
      <t xml:space="preserve"> =</t>
    </r>
  </si>
  <si>
    <r>
      <t>Δ</t>
    </r>
    <r>
      <rPr>
        <i/>
        <sz val="12"/>
        <rFont val="Times New Roman"/>
        <family val="1"/>
      </rPr>
      <t>a</t>
    </r>
    <r>
      <rPr>
        <sz val="12"/>
        <rFont val="Arial CE"/>
        <family val="0"/>
      </rPr>
      <t xml:space="preserve"> = Δ</t>
    </r>
    <r>
      <rPr>
        <i/>
        <sz val="12"/>
        <rFont val="Times New Roman"/>
        <family val="1"/>
      </rPr>
      <t>b</t>
    </r>
    <r>
      <rPr>
        <sz val="12"/>
        <rFont val="Arial CE"/>
        <family val="0"/>
      </rPr>
      <t xml:space="preserve"> = Δ</t>
    </r>
    <r>
      <rPr>
        <i/>
        <sz val="12"/>
        <rFont val="Times New Roman"/>
        <family val="1"/>
      </rPr>
      <t>c</t>
    </r>
    <r>
      <rPr>
        <sz val="12"/>
        <rFont val="Arial CE"/>
        <family val="0"/>
      </rPr>
      <t xml:space="preserve"> = </t>
    </r>
  </si>
  <si>
    <r>
      <t xml:space="preserve"> Δ</t>
    </r>
    <r>
      <rPr>
        <i/>
        <sz val="12"/>
        <rFont val="Times New Roman"/>
        <family val="1"/>
      </rPr>
      <t>d</t>
    </r>
    <r>
      <rPr>
        <sz val="12"/>
        <rFont val="Arial CE"/>
        <family val="0"/>
      </rPr>
      <t xml:space="preserve"> = Δ</t>
    </r>
    <r>
      <rPr>
        <i/>
        <sz val="12"/>
        <rFont val="Times New Roman"/>
        <family val="1"/>
      </rPr>
      <t>H</t>
    </r>
    <r>
      <rPr>
        <sz val="12"/>
        <rFont val="Arial CE"/>
        <family val="0"/>
      </rPr>
      <t xml:space="preserve"> =</t>
    </r>
  </si>
  <si>
    <r>
      <t>Δ</t>
    </r>
    <r>
      <rPr>
        <i/>
        <sz val="12"/>
        <rFont val="Times New Roman"/>
        <family val="1"/>
      </rPr>
      <t>D</t>
    </r>
    <r>
      <rPr>
        <sz val="12"/>
        <rFont val="Arial CE"/>
        <family val="0"/>
      </rPr>
      <t xml:space="preserve"> =</t>
    </r>
  </si>
  <si>
    <t xml:space="preserve">  mm</t>
  </si>
  <si>
    <t>Uwagi</t>
  </si>
  <si>
    <t>Suwmiarka</t>
  </si>
  <si>
    <t>analogowa</t>
  </si>
  <si>
    <t>cyfrowa</t>
  </si>
  <si>
    <t>analog.</t>
  </si>
  <si>
    <t>Lp.</t>
  </si>
  <si>
    <t>Średnie</t>
  </si>
  <si>
    <r>
      <t xml:space="preserve">g </t>
    </r>
    <r>
      <rPr>
        <sz val="12"/>
        <rFont val="Georgia"/>
        <family val="1"/>
      </rPr>
      <t>/</t>
    </r>
    <r>
      <rPr>
        <sz val="12"/>
        <rFont val="Times New Roman"/>
        <family val="1"/>
      </rPr>
      <t>cm³</t>
    </r>
  </si>
  <si>
    <r>
      <t xml:space="preserve">kg </t>
    </r>
    <r>
      <rPr>
        <sz val="12"/>
        <rFont val="Georgia"/>
        <family val="1"/>
      </rPr>
      <t>/</t>
    </r>
    <r>
      <rPr>
        <sz val="12"/>
        <rFont val="Times New Roman"/>
        <family val="1"/>
      </rPr>
      <t>m³</t>
    </r>
  </si>
  <si>
    <r>
      <t>u</t>
    </r>
    <r>
      <rPr>
        <sz val="14"/>
        <rFont val="Times New Roman"/>
        <family val="1"/>
      </rPr>
      <t>(</t>
    </r>
    <r>
      <rPr>
        <i/>
        <sz val="14"/>
        <rFont val="Symbol"/>
        <family val="1"/>
      </rPr>
      <t>r</t>
    </r>
    <r>
      <rPr>
        <sz val="14"/>
        <rFont val="Times New Roman"/>
        <family val="1"/>
      </rPr>
      <t>)</t>
    </r>
  </si>
  <si>
    <r>
      <t>u</t>
    </r>
    <r>
      <rPr>
        <vertAlign val="subscript"/>
        <sz val="14"/>
        <rFont val="Times New Roman"/>
        <family val="1"/>
      </rPr>
      <t>r</t>
    </r>
    <r>
      <rPr>
        <vertAlign val="subscript"/>
        <sz val="8"/>
        <rFont val="Times New Roman"/>
        <family val="1"/>
      </rPr>
      <t xml:space="preserve"> </t>
    </r>
    <r>
      <rPr>
        <sz val="14"/>
        <rFont val="Times New Roman"/>
        <family val="1"/>
      </rPr>
      <t>(</t>
    </r>
    <r>
      <rPr>
        <i/>
        <sz val="14"/>
        <rFont val="Symbol"/>
        <family val="1"/>
      </rPr>
      <t>r</t>
    </r>
    <r>
      <rPr>
        <sz val="14"/>
        <rFont val="Times New Roman"/>
        <family val="1"/>
      </rPr>
      <t>)</t>
    </r>
  </si>
  <si>
    <r>
      <t>u</t>
    </r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>m</t>
    </r>
    <r>
      <rPr>
        <sz val="14"/>
        <rFont val="Times New Roman"/>
        <family val="1"/>
      </rPr>
      <t>)</t>
    </r>
  </si>
  <si>
    <r>
      <t>u</t>
    </r>
    <r>
      <rPr>
        <vertAlign val="subscript"/>
        <sz val="14"/>
        <rFont val="Times New Roman"/>
        <family val="1"/>
      </rPr>
      <t>r</t>
    </r>
    <r>
      <rPr>
        <vertAlign val="subscript"/>
        <sz val="8"/>
        <rFont val="Times New Roman"/>
        <family val="1"/>
      </rPr>
      <t xml:space="preserve"> </t>
    </r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>m</t>
    </r>
    <r>
      <rPr>
        <sz val="14"/>
        <rFont val="Times New Roman"/>
        <family val="1"/>
      </rPr>
      <t>)</t>
    </r>
  </si>
  <si>
    <r>
      <t>u</t>
    </r>
    <r>
      <rPr>
        <vertAlign val="subscript"/>
        <sz val="14"/>
        <rFont val="Times New Roman"/>
        <family val="1"/>
      </rPr>
      <t>r</t>
    </r>
    <r>
      <rPr>
        <vertAlign val="subscript"/>
        <sz val="8"/>
        <rFont val="Times New Roman"/>
        <family val="1"/>
      </rPr>
      <t xml:space="preserve"> </t>
    </r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>a</t>
    </r>
    <r>
      <rPr>
        <sz val="14"/>
        <rFont val="Times New Roman"/>
        <family val="1"/>
      </rPr>
      <t>)</t>
    </r>
  </si>
  <si>
    <r>
      <t>u</t>
    </r>
    <r>
      <rPr>
        <vertAlign val="subscript"/>
        <sz val="14"/>
        <rFont val="Times New Roman"/>
        <family val="1"/>
      </rPr>
      <t>r</t>
    </r>
    <r>
      <rPr>
        <vertAlign val="subscript"/>
        <sz val="8"/>
        <rFont val="Times New Roman"/>
        <family val="1"/>
      </rPr>
      <t xml:space="preserve"> </t>
    </r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>b</t>
    </r>
    <r>
      <rPr>
        <sz val="14"/>
        <rFont val="Times New Roman"/>
        <family val="1"/>
      </rPr>
      <t>)</t>
    </r>
  </si>
  <si>
    <r>
      <t>u</t>
    </r>
    <r>
      <rPr>
        <vertAlign val="subscript"/>
        <sz val="14"/>
        <rFont val="Times New Roman"/>
        <family val="1"/>
      </rPr>
      <t>r</t>
    </r>
    <r>
      <rPr>
        <vertAlign val="subscript"/>
        <sz val="8"/>
        <rFont val="Times New Roman"/>
        <family val="1"/>
      </rPr>
      <t xml:space="preserve"> </t>
    </r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>c</t>
    </r>
    <r>
      <rPr>
        <sz val="14"/>
        <rFont val="Times New Roman"/>
        <family val="1"/>
      </rPr>
      <t>)</t>
    </r>
  </si>
  <si>
    <r>
      <t>u</t>
    </r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>V</t>
    </r>
    <r>
      <rPr>
        <sz val="14"/>
        <rFont val="Times New Roman"/>
        <family val="1"/>
      </rPr>
      <t>)</t>
    </r>
  </si>
  <si>
    <r>
      <t>u</t>
    </r>
    <r>
      <rPr>
        <vertAlign val="subscript"/>
        <sz val="14"/>
        <rFont val="Times New Roman"/>
        <family val="1"/>
      </rPr>
      <t>r</t>
    </r>
    <r>
      <rPr>
        <vertAlign val="subscript"/>
        <sz val="8"/>
        <rFont val="Times New Roman"/>
        <family val="1"/>
      </rPr>
      <t xml:space="preserve"> </t>
    </r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>V</t>
    </r>
    <r>
      <rPr>
        <sz val="14"/>
        <rFont val="Times New Roman"/>
        <family val="1"/>
      </rPr>
      <t>)</t>
    </r>
  </si>
  <si>
    <r>
      <rPr>
        <i/>
        <sz val="14"/>
        <rFont val="Times New Roman"/>
        <family val="1"/>
      </rPr>
      <t>u</t>
    </r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>ρ)</t>
    </r>
  </si>
  <si>
    <t>%</t>
  </si>
  <si>
    <t>Data</t>
  </si>
  <si>
    <t>Nr 
pomiaru</t>
  </si>
  <si>
    <r>
      <rPr>
        <sz val="12"/>
        <color indexed="8"/>
        <rFont val="Times New Roman1"/>
        <family val="0"/>
      </rPr>
      <t>(z kol. 3)</t>
    </r>
    <r>
      <rPr>
        <vertAlign val="superscript"/>
        <sz val="12"/>
        <color indexed="8"/>
        <rFont val="Times New Roman1"/>
        <family val="0"/>
      </rPr>
      <t>2</t>
    </r>
    <r>
      <rPr>
        <sz val="12"/>
        <color indexed="8"/>
        <rFont val="Times New Roman1"/>
        <family val="0"/>
      </rPr>
      <t xml:space="preserve"> 
</t>
    </r>
    <r>
      <rPr>
        <i/>
        <sz val="12"/>
        <color indexed="8"/>
        <rFont val="Times New Roman1"/>
        <family val="0"/>
      </rPr>
      <t>jak obok</t>
    </r>
  </si>
  <si>
    <r>
      <t>D</t>
    </r>
    <r>
      <rPr>
        <sz val="12"/>
        <color indexed="8"/>
        <rFont val="Times New Roman1"/>
        <family val="0"/>
      </rPr>
      <t>sr</t>
    </r>
    <r>
      <rPr>
        <i/>
        <sz val="12"/>
        <color indexed="8"/>
        <rFont val="Times New Roman1"/>
        <family val="0"/>
      </rPr>
      <t xml:space="preserve"> - D</t>
    </r>
  </si>
  <si>
    <r>
      <t>mm</t>
    </r>
    <r>
      <rPr>
        <vertAlign val="superscript"/>
        <sz val="12"/>
        <color indexed="8"/>
        <rFont val="Times New Roman1"/>
        <family val="0"/>
      </rPr>
      <t>2</t>
    </r>
  </si>
  <si>
    <t>Ile.Liczb</t>
  </si>
  <si>
    <t>SUMY</t>
  </si>
  <si>
    <t>Nasza</t>
  </si>
  <si>
    <r>
      <t xml:space="preserve">średnia </t>
    </r>
    <r>
      <rPr>
        <b/>
        <i/>
        <sz val="12"/>
        <color indexed="8"/>
        <rFont val="Times New Roman2"/>
        <family val="0"/>
      </rPr>
      <t>D</t>
    </r>
    <r>
      <rPr>
        <b/>
        <sz val="11"/>
        <color indexed="8"/>
        <rFont val="Times New Roman2"/>
        <family val="0"/>
      </rPr>
      <t>,</t>
    </r>
    <r>
      <rPr>
        <b/>
        <sz val="12"/>
        <color indexed="8"/>
        <rFont val="Times New Roman1"/>
        <family val="0"/>
      </rPr>
      <t xml:space="preserve"> mm</t>
    </r>
  </si>
  <si>
    <t>ŚREDNIA(zakres komórek)</t>
  </si>
  <si>
    <t>Excel</t>
  </si>
  <si>
    <t>spr.</t>
  </si>
  <si>
    <t>ODCH.ŚREDNIE(zakres komórek)</t>
  </si>
  <si>
    <t>Excel-A</t>
  </si>
  <si>
    <t>=ODCH.KWADRATOWE(C6:C20)</t>
  </si>
  <si>
    <t>ODCH.KWADRATOWE(zakres komórek)</t>
  </si>
  <si>
    <t>Krok pośredni</t>
  </si>
  <si>
    <t>=E21/(B20*(B20-1))</t>
  </si>
  <si>
    <r>
      <t xml:space="preserve">niepewność </t>
    </r>
    <r>
      <rPr>
        <b/>
        <i/>
        <sz val="11"/>
        <color indexed="8"/>
        <rFont val="Times New Roman1"/>
        <family val="0"/>
      </rPr>
      <t>s</t>
    </r>
    <r>
      <rPr>
        <b/>
        <i/>
        <vertAlign val="subscript"/>
        <sz val="10"/>
        <color indexed="8"/>
        <rFont val="Times New Roman1"/>
        <family val="0"/>
      </rPr>
      <t>D</t>
    </r>
    <r>
      <rPr>
        <b/>
        <sz val="12"/>
        <color indexed="8"/>
        <rFont val="Times New Roman1"/>
        <family val="0"/>
      </rPr>
      <t xml:space="preserve"> pojedynczego pomiaru, 
mm</t>
    </r>
  </si>
  <si>
    <t>=PIERWIASTEK(E21/(B20-1))</t>
  </si>
  <si>
    <t>=ODCH.STANDARDOWE(C6:C20)</t>
  </si>
  <si>
    <t>ODCH.STANDARDOWE(zakres komórek)</t>
  </si>
  <si>
    <r>
      <t xml:space="preserve">niepewność </t>
    </r>
    <r>
      <rPr>
        <b/>
        <i/>
        <sz val="11"/>
        <color indexed="8"/>
        <rFont val="Times New Roman1"/>
        <family val="0"/>
      </rPr>
      <t>s</t>
    </r>
    <r>
      <rPr>
        <b/>
        <i/>
        <vertAlign val="subscript"/>
        <sz val="10"/>
        <color indexed="8"/>
        <rFont val="Times New Roman1"/>
        <family val="0"/>
      </rPr>
      <t>D</t>
    </r>
    <r>
      <rPr>
        <b/>
        <sz val="12"/>
        <color indexed="8"/>
        <rFont val="Times New Roman1"/>
        <family val="0"/>
      </rPr>
      <t xml:space="preserve"> średniej, 
mm</t>
    </r>
  </si>
  <si>
    <t>=PIERWIASTEK(E25)</t>
  </si>
  <si>
    <t>PIERWIASTEK(Liczba)</t>
  </si>
  <si>
    <t>=E27/PIERWIASTEK(A20)</t>
  </si>
  <si>
    <t>relacja między niepewnością standardową pojedynczego pomiaru a niepewnością średniej</t>
  </si>
  <si>
    <t>=PIERWIASTEK(ODCH.KWADRATOWE(C6:C20)/(A20*(A20-1)))</t>
  </si>
  <si>
    <r>
      <t>niepewność standardowa średniej u</t>
    </r>
    <r>
      <rPr>
        <b/>
        <i/>
        <vertAlign val="subscript"/>
        <sz val="11"/>
        <color indexed="8"/>
        <rFont val="Times New Roman1"/>
        <family val="0"/>
      </rPr>
      <t>D</t>
    </r>
    <r>
      <rPr>
        <b/>
        <sz val="12"/>
        <color indexed="8"/>
        <rFont val="Times New Roman1"/>
        <family val="0"/>
      </rPr>
      <t>, mm</t>
    </r>
  </si>
  <si>
    <r>
      <t xml:space="preserve">niepewność graniczna  </t>
    </r>
    <r>
      <rPr>
        <b/>
        <sz val="11"/>
        <color indexed="8"/>
        <rFont val="Symbol"/>
        <family val="1"/>
      </rPr>
      <t></t>
    </r>
    <r>
      <rPr>
        <b/>
        <i/>
        <vertAlign val="subscript"/>
        <sz val="11"/>
        <color indexed="8"/>
        <rFont val="Times New Roman2"/>
        <family val="0"/>
      </rPr>
      <t>D</t>
    </r>
    <r>
      <rPr>
        <b/>
        <sz val="12"/>
        <color indexed="8"/>
        <rFont val="Times New Roman2"/>
        <family val="0"/>
      </rPr>
      <t>,</t>
    </r>
    <r>
      <rPr>
        <b/>
        <sz val="11"/>
        <color indexed="8"/>
        <rFont val="Times New Roman2"/>
        <family val="0"/>
      </rPr>
      <t xml:space="preserve"> mm 
(dopuszczalny błąd graniczny)</t>
    </r>
  </si>
  <si>
    <t>=0,02+0,01</t>
  </si>
  <si>
    <r>
      <t>D</t>
    </r>
    <r>
      <rPr>
        <b/>
        <i/>
        <vertAlign val="subscript"/>
        <sz val="12"/>
        <color indexed="8"/>
        <rFont val="Times New Roman2"/>
        <family val="0"/>
      </rPr>
      <t xml:space="preserve">D </t>
    </r>
    <r>
      <rPr>
        <b/>
        <sz val="12"/>
        <color indexed="8"/>
        <rFont val="Times New Roman1"/>
        <family val="0"/>
      </rPr>
      <t>/sqrt(3), mm</t>
    </r>
  </si>
  <si>
    <r>
      <t>-</t>
    </r>
    <r>
      <rPr>
        <b/>
        <sz val="11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dla nowych przyrządów</t>
    </r>
    <r>
      <rPr>
        <b/>
        <sz val="11"/>
        <color indexed="10"/>
        <rFont val="Arial"/>
        <family val="2"/>
      </rPr>
      <t>:</t>
    </r>
    <r>
      <rPr>
        <b/>
        <sz val="11"/>
        <color indexed="10"/>
        <rFont val="Symbol"/>
        <family val="1"/>
      </rPr>
      <t xml:space="preserve"> D</t>
    </r>
    <r>
      <rPr>
        <b/>
        <i/>
        <vertAlign val="subscript"/>
        <sz val="11"/>
        <color indexed="10"/>
        <rFont val="Times New Roman2"/>
        <family val="0"/>
      </rPr>
      <t xml:space="preserve">D </t>
    </r>
    <r>
      <rPr>
        <b/>
        <sz val="11"/>
        <color indexed="10"/>
        <rFont val="Times New Roman1"/>
        <family val="0"/>
      </rPr>
      <t>/sqrt(6)</t>
    </r>
  </si>
  <si>
    <t>NIEPEWNOŚĆ CAŁKOWITA</t>
  </si>
  <si>
    <t>Jakie przybliżenie</t>
  </si>
  <si>
    <t>Max</t>
  </si>
  <si>
    <t>Min</t>
  </si>
  <si>
    <t>Mediana</t>
  </si>
  <si>
    <r>
      <t>u</t>
    </r>
    <r>
      <rPr>
        <vertAlign val="subscript"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>(x) – niepewność całkowita,</t>
    </r>
  </si>
  <si>
    <r>
      <t>u</t>
    </r>
    <r>
      <rPr>
        <vertAlign val="subscript"/>
        <sz val="12"/>
        <color indexed="8"/>
        <rFont val="Arial"/>
        <family val="2"/>
      </rPr>
      <t>A</t>
    </r>
    <r>
      <rPr>
        <sz val="12"/>
        <color indexed="8"/>
        <rFont val="Arial"/>
        <family val="2"/>
      </rPr>
      <t>(x) – niepewność obliczona z rozrzutu statystycznego serii wyników pomiarów,</t>
    </r>
  </si>
  <si>
    <r>
      <t>u</t>
    </r>
    <r>
      <rPr>
        <vertAlign val="subscript"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>(x) – niepewność obliczona inną drogą niż z rozrzutu wyników.</t>
    </r>
  </si>
  <si>
    <r>
      <t>u</t>
    </r>
    <r>
      <rPr>
        <i/>
        <vertAlign val="subscript"/>
        <sz val="14"/>
        <rFont val="Times New Roman"/>
        <family val="1"/>
      </rPr>
      <t>a</t>
    </r>
    <r>
      <rPr>
        <sz val="14"/>
        <rFont val="Times New Roman"/>
        <family val="1"/>
      </rPr>
      <t>(</t>
    </r>
    <r>
      <rPr>
        <i/>
        <sz val="14"/>
        <rFont val="Symbol"/>
        <family val="1"/>
      </rPr>
      <t>r</t>
    </r>
    <r>
      <rPr>
        <sz val="14"/>
        <rFont val="Times New Roman"/>
        <family val="1"/>
      </rPr>
      <t>)</t>
    </r>
  </si>
  <si>
    <r>
      <t>u</t>
    </r>
    <r>
      <rPr>
        <i/>
        <vertAlign val="subscript"/>
        <sz val="14"/>
        <rFont val="Times New Roman"/>
        <family val="1"/>
      </rPr>
      <t>b</t>
    </r>
    <r>
      <rPr>
        <sz val="14"/>
        <rFont val="Times New Roman"/>
        <family val="1"/>
      </rPr>
      <t>(</t>
    </r>
    <r>
      <rPr>
        <i/>
        <sz val="14"/>
        <rFont val="Symbol"/>
        <family val="1"/>
      </rPr>
      <t>r</t>
    </r>
    <r>
      <rPr>
        <sz val="14"/>
        <rFont val="Times New Roman"/>
        <family val="1"/>
      </rPr>
      <t>)</t>
    </r>
  </si>
  <si>
    <r>
      <t>u</t>
    </r>
    <r>
      <rPr>
        <i/>
        <vertAlign val="subscript"/>
        <sz val="14"/>
        <rFont val="Times New Roman"/>
        <family val="1"/>
      </rPr>
      <t>c</t>
    </r>
    <r>
      <rPr>
        <sz val="14"/>
        <rFont val="Times New Roman"/>
        <family val="1"/>
      </rPr>
      <t>(</t>
    </r>
    <r>
      <rPr>
        <i/>
        <sz val="14"/>
        <rFont val="Symbol"/>
        <family val="1"/>
      </rPr>
      <t>r</t>
    </r>
    <r>
      <rPr>
        <sz val="14"/>
        <rFont val="Times New Roman"/>
        <family val="1"/>
      </rPr>
      <t>)</t>
    </r>
  </si>
  <si>
    <r>
      <t xml:space="preserve">* Wzór z </t>
    </r>
    <r>
      <rPr>
        <i/>
        <sz val="12"/>
        <rFont val="Times New Roman"/>
        <family val="1"/>
      </rPr>
      <t>Przewodnika GUM</t>
    </r>
  </si>
  <si>
    <t>MEl</t>
  </si>
  <si>
    <t>El.</t>
  </si>
  <si>
    <t>An.</t>
  </si>
  <si>
    <t>dokładność suwmiarki (rozdzielczość)</t>
  </si>
  <si>
    <t>Arkusz należy skopiować i dostosować do wymogów pomiarowych</t>
  </si>
  <si>
    <t>Bardziej szczegółówo - patrz Arkusz "Zliczenia"</t>
  </si>
  <si>
    <t>Dane z arkusza "Tabela" należy przenieść w odpowiednie komórki</t>
  </si>
  <si>
    <t>h</t>
  </si>
  <si>
    <t>Suwmiarka analogowa</t>
  </si>
  <si>
    <t>Suwmiarka cyfrowa</t>
  </si>
  <si>
    <t>Suw. An.</t>
  </si>
  <si>
    <t>Suw. Cyfr.</t>
  </si>
  <si>
    <t>Tabela pomiarowa do wyznaczania gęstości substancji  (Kierunek/Rok:   . . . . . . . . . . . . . . . . . . . . . . . . . . . . . . . . . . . . . . . . . )</t>
  </si>
  <si>
    <t>Nazwisko i imię</t>
  </si>
  <si>
    <r>
      <t xml:space="preserve">Pomiar średnicy </t>
    </r>
    <r>
      <rPr>
        <i/>
        <sz val="11"/>
        <color indexed="8"/>
        <rFont val="Times New Roman1"/>
        <family val="0"/>
      </rPr>
      <t>d</t>
    </r>
    <r>
      <rPr>
        <b/>
        <sz val="12"/>
        <color indexed="16"/>
        <rFont val="Times New Roman"/>
        <family val="1"/>
      </rPr>
      <t xml:space="preserve"> próbki</t>
    </r>
  </si>
  <si>
    <t>Obliczenia, niepewności:  Metoda Elementarna (MEl);  ze wzorów z prawa przenoszenia niepewności względnych (PP%)</t>
  </si>
  <si>
    <r>
      <t>u</t>
    </r>
    <r>
      <rPr>
        <i/>
        <vertAlign val="subscript"/>
        <sz val="14"/>
        <rFont val="Times New Roman"/>
        <family val="1"/>
      </rPr>
      <t>m</t>
    </r>
    <r>
      <rPr>
        <sz val="14"/>
        <rFont val="Times New Roman"/>
        <family val="1"/>
      </rPr>
      <t>(</t>
    </r>
    <r>
      <rPr>
        <i/>
        <sz val="14"/>
        <rFont val="Symbol"/>
        <family val="1"/>
      </rPr>
      <t>r</t>
    </r>
    <r>
      <rPr>
        <sz val="14"/>
        <rFont val="Times New Roman"/>
        <family val="1"/>
      </rPr>
      <t>)</t>
    </r>
  </si>
  <si>
    <r>
      <rPr>
        <i/>
        <sz val="10"/>
        <color indexed="9"/>
        <rFont val="Times New Roman"/>
        <family val="1"/>
      </rPr>
      <t>u</t>
    </r>
    <r>
      <rPr>
        <sz val="10"/>
        <color indexed="9"/>
        <rFont val="Times New Roman"/>
        <family val="1"/>
      </rPr>
      <t>(</t>
    </r>
    <r>
      <rPr>
        <i/>
        <sz val="10"/>
        <color indexed="9"/>
        <rFont val="Times New Roman"/>
        <family val="1"/>
      </rPr>
      <t>m</t>
    </r>
    <r>
      <rPr>
        <sz val="10"/>
        <color indexed="9"/>
        <rFont val="Times New Roman"/>
        <family val="1"/>
      </rPr>
      <t>) =</t>
    </r>
  </si>
  <si>
    <r>
      <rPr>
        <i/>
        <sz val="10"/>
        <color indexed="9"/>
        <rFont val="Times New Roman"/>
        <family val="1"/>
      </rPr>
      <t>u</t>
    </r>
    <r>
      <rPr>
        <sz val="10"/>
        <color indexed="9"/>
        <rFont val="Times New Roman"/>
        <family val="1"/>
      </rPr>
      <t>(</t>
    </r>
    <r>
      <rPr>
        <i/>
        <sz val="10"/>
        <color indexed="9"/>
        <rFont val="Times New Roman"/>
        <family val="1"/>
      </rPr>
      <t>a</t>
    </r>
    <r>
      <rPr>
        <sz val="10"/>
        <color indexed="9"/>
        <rFont val="Times New Roman"/>
        <family val="1"/>
      </rPr>
      <t>) =</t>
    </r>
  </si>
  <si>
    <r>
      <rPr>
        <i/>
        <sz val="10"/>
        <color indexed="9"/>
        <rFont val="Times New Roman"/>
        <family val="1"/>
      </rPr>
      <t>u</t>
    </r>
    <r>
      <rPr>
        <sz val="10"/>
        <color indexed="9"/>
        <rFont val="Times New Roman"/>
        <family val="1"/>
      </rPr>
      <t>(</t>
    </r>
    <r>
      <rPr>
        <i/>
        <sz val="10"/>
        <color indexed="9"/>
        <rFont val="Times New Roman"/>
        <family val="1"/>
      </rPr>
      <t>b</t>
    </r>
    <r>
      <rPr>
        <sz val="10"/>
        <color indexed="9"/>
        <rFont val="Times New Roman"/>
        <family val="1"/>
      </rPr>
      <t>) =</t>
    </r>
  </si>
  <si>
    <r>
      <rPr>
        <i/>
        <sz val="10"/>
        <color indexed="9"/>
        <rFont val="Times New Roman"/>
        <family val="1"/>
      </rPr>
      <t>u</t>
    </r>
    <r>
      <rPr>
        <sz val="10"/>
        <color indexed="9"/>
        <rFont val="Times New Roman"/>
        <family val="1"/>
      </rPr>
      <t>(</t>
    </r>
    <r>
      <rPr>
        <i/>
        <sz val="10"/>
        <color indexed="9"/>
        <rFont val="Times New Roman"/>
        <family val="1"/>
      </rPr>
      <t>c</t>
    </r>
    <r>
      <rPr>
        <sz val="10"/>
        <color indexed="9"/>
        <rFont val="Times New Roman"/>
        <family val="1"/>
      </rPr>
      <t>) =</t>
    </r>
  </si>
  <si>
    <t>Z prawa propagacji niepewności względnych (PP%)</t>
  </si>
  <si>
    <r>
      <rPr>
        <i/>
        <sz val="11"/>
        <rFont val="Times New Roman"/>
        <family val="1"/>
      </rPr>
      <t>u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) =</t>
    </r>
  </si>
  <si>
    <r>
      <rPr>
        <i/>
        <sz val="11"/>
        <rFont val="Times New Roman"/>
        <family val="1"/>
      </rPr>
      <t>u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a</t>
    </r>
    <r>
      <rPr>
        <sz val="11"/>
        <rFont val="Times New Roman"/>
        <family val="1"/>
      </rPr>
      <t>) =</t>
    </r>
  </si>
  <si>
    <r>
      <rPr>
        <i/>
        <sz val="11"/>
        <rFont val="Times New Roman"/>
        <family val="1"/>
      </rPr>
      <t>u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) =</t>
    </r>
  </si>
  <si>
    <r>
      <rPr>
        <i/>
        <sz val="11"/>
        <rFont val="Times New Roman"/>
        <family val="1"/>
      </rPr>
      <t>u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>) =</t>
    </r>
  </si>
  <si>
    <r>
      <rPr>
        <i/>
        <sz val="11"/>
        <rFont val="Times New Roman"/>
        <family val="1"/>
      </rPr>
      <t>u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D</t>
    </r>
    <r>
      <rPr>
        <sz val="11"/>
        <rFont val="Times New Roman"/>
        <family val="1"/>
      </rPr>
      <t>) =</t>
    </r>
  </si>
  <si>
    <t>Wartości średnie i udziały niepewności dla pomiarów bezpośrednich pobrać z Arkusza "Ro". Zwrócić uwagę na jednostki. Można "pracować" w różnym systemie jednostek jednak należy na końcu mieć w układzie CGS i/lub SI</t>
  </si>
  <si>
    <r>
      <t xml:space="preserve">Szczegółowo - patrz opis: </t>
    </r>
    <r>
      <rPr>
        <i/>
        <sz val="12"/>
        <rFont val="Times New Roman"/>
        <family val="1"/>
      </rPr>
      <t>Wyznaczanie gęstości substancji dla prostopadłościanu, walca i kuli</t>
    </r>
    <r>
      <rPr>
        <sz val="12"/>
        <rFont val="Times New Roman"/>
        <family val="1"/>
      </rPr>
      <t xml:space="preserve"> </t>
    </r>
  </si>
  <si>
    <t>Arkusz kalkulacyjny do ćwiczenia "Wyznaczanie gęstości (…)”</t>
  </si>
  <si>
    <t>Wyznaczanie gęstości ciała w postaci prostopadłościanu, walca i kuli</t>
  </si>
  <si>
    <r>
      <t>u</t>
    </r>
    <r>
      <rPr>
        <i/>
        <vertAlign val="subscript"/>
        <sz val="12"/>
        <rFont val="Times New Roman"/>
        <family val="1"/>
      </rPr>
      <t>D</t>
    </r>
    <r>
      <rPr>
        <sz val="14"/>
        <rFont val="Times New Roman"/>
        <family val="1"/>
      </rPr>
      <t>(</t>
    </r>
    <r>
      <rPr>
        <i/>
        <sz val="14"/>
        <rFont val="Symbol"/>
        <family val="1"/>
      </rPr>
      <t>r</t>
    </r>
    <r>
      <rPr>
        <sz val="14"/>
        <rFont val="Times New Roman"/>
        <family val="1"/>
      </rPr>
      <t>)</t>
    </r>
  </si>
  <si>
    <r>
      <t>u</t>
    </r>
    <r>
      <rPr>
        <i/>
        <vertAlign val="subscript"/>
        <sz val="12"/>
        <rFont val="Times New Roman"/>
        <family val="1"/>
      </rPr>
      <t>H</t>
    </r>
    <r>
      <rPr>
        <sz val="14"/>
        <rFont val="Times New Roman"/>
        <family val="1"/>
      </rPr>
      <t>(</t>
    </r>
    <r>
      <rPr>
        <i/>
        <sz val="14"/>
        <rFont val="Symbol"/>
        <family val="1"/>
      </rPr>
      <t>r</t>
    </r>
    <r>
      <rPr>
        <sz val="14"/>
        <rFont val="Times New Roman"/>
        <family val="1"/>
      </rPr>
      <t>)</t>
    </r>
  </si>
  <si>
    <r>
      <t>u</t>
    </r>
    <r>
      <rPr>
        <i/>
        <vertAlign val="subscript"/>
        <sz val="12"/>
        <rFont val="Times New Roman"/>
        <family val="1"/>
      </rPr>
      <t>V</t>
    </r>
    <r>
      <rPr>
        <sz val="14"/>
        <rFont val="Times New Roman"/>
        <family val="1"/>
      </rPr>
      <t>(</t>
    </r>
    <r>
      <rPr>
        <i/>
        <sz val="14"/>
        <rFont val="Symbol"/>
        <family val="1"/>
      </rPr>
      <t>r</t>
    </r>
    <r>
      <rPr>
        <sz val="14"/>
        <rFont val="Times New Roman"/>
        <family val="1"/>
      </rPr>
      <t>)</t>
    </r>
  </si>
  <si>
    <r>
      <t xml:space="preserve">Szczegółowo - patrz opis: </t>
    </r>
    <r>
      <rPr>
        <i/>
        <sz val="12"/>
        <rFont val="Times New Roman"/>
        <family val="1"/>
      </rPr>
      <t>Wyznaczanie gęstości substancji dla prostopadłościanu, walca i kuli</t>
    </r>
    <r>
      <rPr>
        <sz val="12"/>
        <rFont val="Times New Roman"/>
        <family val="1"/>
      </rPr>
      <t xml:space="preserve"> (m. in. wzory (5) i (7)) </t>
    </r>
  </si>
  <si>
    <r>
      <rPr>
        <i/>
        <sz val="11"/>
        <rFont val="Times New Roman"/>
        <family val="1"/>
      </rPr>
      <t>u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) =</t>
    </r>
  </si>
  <si>
    <r>
      <t xml:space="preserve">Metoda Elementarna wzór * (poniżej) wg Przewodnika GUM </t>
    </r>
    <r>
      <rPr>
        <sz val="11"/>
        <rFont val="Times New Roman"/>
        <family val="1"/>
      </rPr>
      <t xml:space="preserve">  (Potrzebne wzory - patrz szczegółowy opis: </t>
    </r>
    <r>
      <rPr>
        <i/>
        <sz val="11"/>
        <rFont val="Times New Roman"/>
        <family val="1"/>
      </rPr>
      <t>Wyznaczanie gęstości substancji dla prostopadłościanu, walca i kuli</t>
    </r>
    <r>
      <rPr>
        <sz val="11"/>
        <rFont val="Times New Roman"/>
        <family val="1"/>
      </rPr>
      <t xml:space="preserve"> )</t>
    </r>
  </si>
  <si>
    <r>
      <t>Zwrócić baczną uwagę na jednostki. Można "pracować" w różnym systemie jednostek jednak należy na końcu mieć w układzie CGS i</t>
    </r>
    <r>
      <rPr>
        <sz val="11"/>
        <rFont val="Georgia"/>
        <family val="1"/>
      </rPr>
      <t>/</t>
    </r>
    <r>
      <rPr>
        <sz val="11"/>
        <rFont val="Times New Roman"/>
        <family val="1"/>
      </rPr>
      <t>lub SI</t>
    </r>
  </si>
  <si>
    <t>Porown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</si>
</sst>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0000"/>
    <numFmt numFmtId="169" formatCode="0.0000"/>
    <numFmt numFmtId="170" formatCode="0.000"/>
    <numFmt numFmtId="171" formatCode="0.00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168">
    <font>
      <sz val="10"/>
      <name val="Arial CE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name val="Arial CE"/>
      <family val="0"/>
    </font>
    <font>
      <vertAlign val="subscript"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i/>
      <sz val="11"/>
      <color indexed="8"/>
      <name val="Times New Roman1"/>
      <family val="0"/>
    </font>
    <font>
      <sz val="12"/>
      <color indexed="8"/>
      <name val="Times New Roman1"/>
      <family val="0"/>
    </font>
    <font>
      <sz val="12"/>
      <color indexed="8"/>
      <name val="Times New Roman2"/>
      <family val="0"/>
    </font>
    <font>
      <i/>
      <sz val="12"/>
      <color indexed="8"/>
      <name val="Times New Roman1"/>
      <family val="0"/>
    </font>
    <font>
      <i/>
      <vertAlign val="subscript"/>
      <sz val="10"/>
      <color indexed="8"/>
      <name val="Times New Roman1"/>
      <family val="0"/>
    </font>
    <font>
      <i/>
      <vertAlign val="subscript"/>
      <sz val="11"/>
      <color indexed="8"/>
      <name val="Times New Roman2"/>
      <family val="0"/>
    </font>
    <font>
      <sz val="11"/>
      <color indexed="8"/>
      <name val="Times New Roman2"/>
      <family val="0"/>
    </font>
    <font>
      <i/>
      <vertAlign val="subscript"/>
      <sz val="12"/>
      <color indexed="8"/>
      <name val="Times New Roman2"/>
      <family val="0"/>
    </font>
    <font>
      <i/>
      <sz val="12"/>
      <color indexed="8"/>
      <name val="Times New Roman"/>
      <family val="1"/>
    </font>
    <font>
      <vertAlign val="subscript"/>
      <sz val="11"/>
      <color indexed="8"/>
      <name val="Times New Roman1"/>
      <family val="0"/>
    </font>
    <font>
      <i/>
      <vertAlign val="subscript"/>
      <sz val="12"/>
      <color indexed="8"/>
      <name val="Times New Roman1"/>
      <family val="0"/>
    </font>
    <font>
      <sz val="11"/>
      <color indexed="10"/>
      <name val="Times New Roman1"/>
      <family val="0"/>
    </font>
    <font>
      <i/>
      <sz val="12"/>
      <color indexed="8"/>
      <name val="Times New Roman2"/>
      <family val="0"/>
    </font>
    <font>
      <i/>
      <vertAlign val="subscript"/>
      <sz val="11"/>
      <color indexed="8"/>
      <name val="Times New Roman1"/>
      <family val="0"/>
    </font>
    <font>
      <sz val="12"/>
      <name val="Times New Roman"/>
      <family val="1"/>
    </font>
    <font>
      <sz val="11"/>
      <name val="Arial CE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Symbol"/>
      <family val="1"/>
    </font>
    <font>
      <i/>
      <vertAlign val="subscript"/>
      <sz val="11"/>
      <color indexed="8"/>
      <name val="Symbol"/>
      <family val="1"/>
    </font>
    <font>
      <i/>
      <vertAlign val="subscript"/>
      <sz val="11"/>
      <color indexed="10"/>
      <name val="Symbol"/>
      <family val="1"/>
    </font>
    <font>
      <i/>
      <vertAlign val="subscript"/>
      <sz val="11"/>
      <color indexed="10"/>
      <name val="Times New Roman"/>
      <family val="1"/>
    </font>
    <font>
      <sz val="12"/>
      <color indexed="10"/>
      <name val="Times New Roman1"/>
      <family val="0"/>
    </font>
    <font>
      <i/>
      <sz val="12"/>
      <color indexed="10"/>
      <name val="Times New Roman1"/>
      <family val="0"/>
    </font>
    <font>
      <b/>
      <vertAlign val="superscript"/>
      <sz val="12"/>
      <color indexed="10"/>
      <name val="Times New Roman"/>
      <family val="1"/>
    </font>
    <font>
      <sz val="12"/>
      <color indexed="10"/>
      <name val="Georgia"/>
      <family val="1"/>
    </font>
    <font>
      <b/>
      <sz val="12"/>
      <color indexed="10"/>
      <name val="Georgia"/>
      <family val="1"/>
    </font>
    <font>
      <i/>
      <sz val="12"/>
      <color indexed="8"/>
      <name val="Symbol"/>
      <family val="1"/>
    </font>
    <font>
      <b/>
      <sz val="14"/>
      <color indexed="16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2"/>
      <family val="0"/>
    </font>
    <font>
      <b/>
      <sz val="12"/>
      <color indexed="8"/>
      <name val="Times New Roman2"/>
      <family val="0"/>
    </font>
    <font>
      <i/>
      <sz val="12"/>
      <color indexed="25"/>
      <name val="Times New Roman1"/>
      <family val="0"/>
    </font>
    <font>
      <i/>
      <sz val="12"/>
      <color indexed="25"/>
      <name val="Times New Roman2"/>
      <family val="0"/>
    </font>
    <font>
      <sz val="12"/>
      <name val="Georgia"/>
      <family val="1"/>
    </font>
    <font>
      <i/>
      <sz val="14"/>
      <name val="Symbol"/>
      <family val="1"/>
    </font>
    <font>
      <b/>
      <sz val="12"/>
      <name val="Arial CE"/>
      <family val="0"/>
    </font>
    <font>
      <i/>
      <vertAlign val="subscript"/>
      <sz val="14"/>
      <name val="Times New Roman"/>
      <family val="1"/>
    </font>
    <font>
      <vertAlign val="subscript"/>
      <sz val="8"/>
      <name val="Times New Roman"/>
      <family val="1"/>
    </font>
    <font>
      <vertAlign val="superscript"/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10"/>
      <name val="Arial CE"/>
      <family val="2"/>
    </font>
    <font>
      <b/>
      <sz val="12"/>
      <color indexed="8"/>
      <name val="Times New Roman1"/>
      <family val="0"/>
    </font>
    <font>
      <b/>
      <sz val="12"/>
      <color indexed="12"/>
      <name val="Arial CE"/>
      <family val="2"/>
    </font>
    <font>
      <b/>
      <i/>
      <sz val="12"/>
      <color indexed="8"/>
      <name val="Times New Roman2"/>
      <family val="0"/>
    </font>
    <font>
      <b/>
      <sz val="11"/>
      <color indexed="8"/>
      <name val="Times New Roman2"/>
      <family val="0"/>
    </font>
    <font>
      <b/>
      <sz val="12"/>
      <color indexed="12"/>
      <name val="Times New Roman2"/>
      <family val="0"/>
    </font>
    <font>
      <b/>
      <sz val="11"/>
      <color indexed="12"/>
      <name val="Arial CE"/>
      <family val="2"/>
    </font>
    <font>
      <sz val="11"/>
      <color indexed="61"/>
      <name val="Arial CE"/>
      <family val="2"/>
    </font>
    <font>
      <b/>
      <sz val="11"/>
      <color indexed="12"/>
      <name val="Times New Roman"/>
      <family val="1"/>
    </font>
    <font>
      <b/>
      <sz val="12"/>
      <color indexed="10"/>
      <name val="Arial CE"/>
      <family val="2"/>
    </font>
    <font>
      <sz val="10"/>
      <color indexed="53"/>
      <name val="Arial CE"/>
      <family val="2"/>
    </font>
    <font>
      <b/>
      <sz val="10"/>
      <color indexed="10"/>
      <name val="Arial CE"/>
      <family val="2"/>
    </font>
    <font>
      <i/>
      <sz val="10"/>
      <color indexed="25"/>
      <name val="Times New Roman2"/>
      <family val="0"/>
    </font>
    <font>
      <b/>
      <sz val="11"/>
      <color indexed="14"/>
      <name val="Arial CE"/>
      <family val="2"/>
    </font>
    <font>
      <b/>
      <sz val="11"/>
      <color indexed="14"/>
      <name val="ARI"/>
      <family val="0"/>
    </font>
    <font>
      <b/>
      <i/>
      <sz val="11"/>
      <color indexed="8"/>
      <name val="Times New Roman1"/>
      <family val="0"/>
    </font>
    <font>
      <b/>
      <i/>
      <vertAlign val="subscript"/>
      <sz val="10"/>
      <color indexed="8"/>
      <name val="Times New Roman1"/>
      <family val="0"/>
    </font>
    <font>
      <b/>
      <sz val="10"/>
      <color indexed="12"/>
      <name val="Arial CE"/>
      <family val="2"/>
    </font>
    <font>
      <b/>
      <i/>
      <sz val="11"/>
      <color indexed="25"/>
      <name val="Times New Roman1"/>
      <family val="0"/>
    </font>
    <font>
      <b/>
      <i/>
      <sz val="12"/>
      <color indexed="25"/>
      <name val="Times New Roman1"/>
      <family val="0"/>
    </font>
    <font>
      <b/>
      <sz val="8"/>
      <color indexed="10"/>
      <name val="Arial CE"/>
      <family val="2"/>
    </font>
    <font>
      <b/>
      <i/>
      <sz val="12"/>
      <color indexed="8"/>
      <name val="Times New Roman"/>
      <family val="1"/>
    </font>
    <font>
      <b/>
      <i/>
      <vertAlign val="subscript"/>
      <sz val="11"/>
      <color indexed="8"/>
      <name val="Times New Roman1"/>
      <family val="0"/>
    </font>
    <font>
      <b/>
      <sz val="11"/>
      <color indexed="8"/>
      <name val="Symbol"/>
      <family val="1"/>
    </font>
    <font>
      <b/>
      <i/>
      <vertAlign val="subscript"/>
      <sz val="11"/>
      <color indexed="8"/>
      <name val="Times New Roman2"/>
      <family val="0"/>
    </font>
    <font>
      <b/>
      <sz val="10"/>
      <name val="Arial CE"/>
      <family val="0"/>
    </font>
    <font>
      <b/>
      <sz val="12"/>
      <color indexed="8"/>
      <name val="Symbol"/>
      <family val="1"/>
    </font>
    <font>
      <b/>
      <i/>
      <vertAlign val="subscript"/>
      <sz val="12"/>
      <color indexed="8"/>
      <name val="Times New Roman2"/>
      <family val="0"/>
    </font>
    <font>
      <sz val="10"/>
      <color indexed="10"/>
      <name val="Arial CE"/>
      <family val="2"/>
    </font>
    <font>
      <b/>
      <sz val="11"/>
      <color indexed="10"/>
      <name val="Symbol"/>
      <family val="1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i/>
      <vertAlign val="subscript"/>
      <sz val="11"/>
      <color indexed="10"/>
      <name val="Times New Roman2"/>
      <family val="0"/>
    </font>
    <font>
      <b/>
      <sz val="11"/>
      <color indexed="10"/>
      <name val="Times New Roman1"/>
      <family val="0"/>
    </font>
    <font>
      <b/>
      <sz val="11"/>
      <name val="Arial CE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1"/>
      <name val="Times New Roman"/>
      <family val="1"/>
    </font>
    <font>
      <i/>
      <vertAlign val="subscript"/>
      <sz val="12"/>
      <name val="Times New Roman"/>
      <family val="1"/>
    </font>
    <font>
      <sz val="11"/>
      <name val="Georg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25"/>
      <name val="Times New Roman1"/>
      <family val="0"/>
    </font>
    <font>
      <b/>
      <sz val="12"/>
      <color indexed="14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Times New Roman3"/>
      <family val="0"/>
    </font>
    <font>
      <sz val="12"/>
      <color indexed="10"/>
      <name val="Times New Roman2"/>
      <family val="0"/>
    </font>
    <font>
      <sz val="6.8"/>
      <color indexed="8"/>
      <name val="Times New Roman2"/>
      <family val="0"/>
    </font>
    <font>
      <sz val="12"/>
      <color indexed="8"/>
      <name val="Symbol"/>
      <family val="1"/>
    </font>
    <font>
      <sz val="6.8"/>
      <color indexed="8"/>
      <name val="Times New Roman1"/>
      <family val="0"/>
    </font>
    <font>
      <i/>
      <sz val="11"/>
      <color indexed="14"/>
      <name val="Times New Roman1"/>
      <family val="0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10"/>
      <name val="Arial CE"/>
      <family val="0"/>
    </font>
    <font>
      <sz val="10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1"/>
      <family val="0"/>
    </font>
    <font>
      <i/>
      <sz val="11"/>
      <color rgb="FF944794"/>
      <name val="Times New Roman1"/>
      <family val="0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5000B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800000"/>
      <name val="Times New Roman"/>
      <family val="1"/>
    </font>
    <font>
      <sz val="12"/>
      <color theme="1"/>
      <name val="Times New Roman2"/>
      <family val="0"/>
    </font>
    <font>
      <sz val="11"/>
      <color theme="1"/>
      <name val="Times New Roman3"/>
      <family val="0"/>
    </font>
    <font>
      <sz val="12"/>
      <color rgb="FFFF0000"/>
      <name val="Times New Roman2"/>
      <family val="0"/>
    </font>
    <font>
      <sz val="6.8"/>
      <color theme="1"/>
      <name val="Times New Roman2"/>
      <family val="0"/>
    </font>
    <font>
      <sz val="12"/>
      <color theme="1"/>
      <name val="Symbol"/>
      <family val="1"/>
    </font>
    <font>
      <i/>
      <sz val="12"/>
      <color theme="1"/>
      <name val="Times New Roman"/>
      <family val="1"/>
    </font>
    <font>
      <sz val="6.8"/>
      <color theme="1"/>
      <name val="Times New Roman1"/>
      <family val="0"/>
    </font>
    <font>
      <b/>
      <sz val="12"/>
      <color rgb="FFFF0000"/>
      <name val="Times New Roman2"/>
      <family val="0"/>
    </font>
    <font>
      <b/>
      <sz val="12"/>
      <color theme="1"/>
      <name val="Times New Roman2"/>
      <family val="0"/>
    </font>
    <font>
      <i/>
      <sz val="11"/>
      <color rgb="FFCC00CC"/>
      <name val="Times New Roman1"/>
      <family val="0"/>
    </font>
    <font>
      <i/>
      <sz val="12"/>
      <color theme="1"/>
      <name val="Times New Roman1"/>
      <family val="0"/>
    </font>
    <font>
      <i/>
      <sz val="12"/>
      <color rgb="FF944794"/>
      <name val="Times New Roman1"/>
      <family val="0"/>
    </font>
    <font>
      <i/>
      <sz val="12"/>
      <color rgb="FF944794"/>
      <name val="Times New Roman2"/>
      <family val="0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Arial CE"/>
      <family val="0"/>
    </font>
    <font>
      <sz val="10"/>
      <color rgb="FFFF0000"/>
      <name val="Arial CE"/>
      <family val="0"/>
    </font>
    <font>
      <sz val="10"/>
      <color theme="0"/>
      <name val="Times New Roman"/>
      <family val="1"/>
    </font>
    <font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thin"/>
      <right style="thin"/>
      <top style="medium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thin"/>
      <top/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 diagonalUp="1" diagonalDown="1">
      <left style="thin"/>
      <right style="thin"/>
      <top style="thin"/>
      <bottom style="thin"/>
      <diagonal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hair"/>
      <right style="hair"/>
      <top style="hair"/>
      <bottom>
        <color indexed="63"/>
      </bottom>
      <diagonal style="hair"/>
    </border>
    <border diagonalUp="1" diagonalDown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 diagonalUp="1" diagonalDown="1">
      <left/>
      <right style="thin"/>
      <top style="thin"/>
      <bottom style="thin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 diagonalUp="1" diagonalDown="1">
      <left style="thin"/>
      <right style="hair"/>
      <top style="thin"/>
      <bottom>
        <color indexed="63"/>
      </bottom>
      <diagonal style="hair"/>
    </border>
    <border diagonalUp="1" diagonalDown="1">
      <left style="hair"/>
      <right style="thin"/>
      <top style="thin"/>
      <bottom>
        <color indexed="63"/>
      </bottom>
      <diagonal style="hair"/>
    </border>
    <border diagonalUp="1" diagonalDown="1">
      <left style="thin"/>
      <right style="hair"/>
      <top style="hair"/>
      <bottom>
        <color indexed="63"/>
      </bottom>
      <diagonal style="hair"/>
    </border>
    <border diagonalUp="1" diagonalDown="1">
      <left style="hair"/>
      <right style="thin"/>
      <top style="hair"/>
      <bottom>
        <color indexed="63"/>
      </bottom>
      <diagonal style="hair"/>
    </border>
    <border diagonalUp="1" diagonalDown="1">
      <left style="thin"/>
      <right style="hair"/>
      <top style="hair"/>
      <bottom style="thin"/>
      <diagonal style="hair"/>
    </border>
    <border diagonalUp="1" diagonalDown="1">
      <left style="hair"/>
      <right style="thin"/>
      <top style="hair"/>
      <bottom style="thin"/>
      <diagonal style="hair"/>
    </border>
    <border>
      <left style="hair"/>
      <right>
        <color indexed="63"/>
      </right>
      <top style="hair"/>
      <bottom style="hair"/>
    </border>
    <border diagonalUp="1" diagonalDown="1">
      <left style="thin"/>
      <right style="thin"/>
      <top style="thin"/>
      <bottom>
        <color indexed="63"/>
      </bottom>
      <diagonal style="hair"/>
    </border>
    <border diagonalUp="1" diagonalDown="1">
      <left style="thin"/>
      <right style="thin"/>
      <top style="hair"/>
      <bottom>
        <color indexed="63"/>
      </bottom>
      <diagonal style="hair"/>
    </border>
    <border diagonalUp="1" diagonalDown="1">
      <left style="thin"/>
      <right style="thin"/>
      <top style="hair"/>
      <bottom style="thin"/>
      <diagonal style="hair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29" borderId="4" applyNumberFormat="0" applyAlignment="0" applyProtection="0"/>
    <xf numFmtId="0" fontId="132" fillId="0" borderId="5" applyNumberFormat="0" applyFill="0" applyAlignment="0" applyProtection="0"/>
    <xf numFmtId="0" fontId="133" fillId="0" borderId="6" applyNumberFormat="0" applyFill="0" applyAlignment="0" applyProtection="0"/>
    <xf numFmtId="0" fontId="134" fillId="0" borderId="7" applyNumberFormat="0" applyFill="0" applyAlignment="0" applyProtection="0"/>
    <xf numFmtId="0" fontId="134" fillId="0" borderId="0" applyNumberFormat="0" applyFill="0" applyBorder="0" applyAlignment="0" applyProtection="0"/>
    <xf numFmtId="0" fontId="135" fillId="30" borderId="0" applyNumberFormat="0" applyBorder="0" applyAlignment="0" applyProtection="0"/>
    <xf numFmtId="0" fontId="136" fillId="27" borderId="1" applyNumberFormat="0" applyAlignment="0" applyProtection="0"/>
    <xf numFmtId="9" fontId="0" fillId="0" borderId="0" applyFont="0" applyFill="0" applyBorder="0" applyAlignment="0" applyProtection="0"/>
    <xf numFmtId="0" fontId="137" fillId="0" borderId="8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1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2" fillId="0" borderId="0" xfId="0" applyFont="1" applyAlignment="1">
      <alignment horizontal="center" vertical="center"/>
    </xf>
    <xf numFmtId="0" fontId="143" fillId="0" borderId="0" xfId="0" applyFont="1" applyAlignment="1">
      <alignment vertical="center"/>
    </xf>
    <xf numFmtId="0" fontId="142" fillId="0" borderId="17" xfId="0" applyFont="1" applyBorder="1" applyAlignment="1">
      <alignment horizontal="center" vertical="center" wrapText="1"/>
    </xf>
    <xf numFmtId="0" fontId="142" fillId="0" borderId="18" xfId="0" applyFont="1" applyBorder="1" applyAlignment="1">
      <alignment horizontal="center" vertical="center" wrapText="1"/>
    </xf>
    <xf numFmtId="0" fontId="144" fillId="0" borderId="0" xfId="0" applyFont="1" applyAlignment="1">
      <alignment horizontal="left" vertical="center"/>
    </xf>
    <xf numFmtId="0" fontId="145" fillId="0" borderId="0" xfId="0" applyFont="1" applyAlignment="1">
      <alignment horizontal="left" vertical="center"/>
    </xf>
    <xf numFmtId="0" fontId="146" fillId="0" borderId="0" xfId="0" applyFont="1" applyAlignment="1">
      <alignment horizontal="left" vertical="center"/>
    </xf>
    <xf numFmtId="0" fontId="147" fillId="0" borderId="0" xfId="0" applyFont="1" applyAlignment="1">
      <alignment horizontal="left" vertical="center"/>
    </xf>
    <xf numFmtId="0" fontId="148" fillId="0" borderId="0" xfId="0" applyFont="1" applyAlignment="1">
      <alignment horizontal="left" vertical="center"/>
    </xf>
    <xf numFmtId="2" fontId="149" fillId="33" borderId="0" xfId="0" applyNumberFormat="1" applyFont="1" applyFill="1" applyAlignment="1">
      <alignment vertical="center"/>
    </xf>
    <xf numFmtId="0" fontId="150" fillId="0" borderId="0" xfId="0" applyFont="1" applyAlignment="1">
      <alignment vertical="center"/>
    </xf>
    <xf numFmtId="0" fontId="142" fillId="0" borderId="19" xfId="0" applyFont="1" applyBorder="1" applyAlignment="1">
      <alignment horizontal="center" vertical="center"/>
    </xf>
    <xf numFmtId="2" fontId="151" fillId="33" borderId="19" xfId="0" applyNumberFormat="1" applyFont="1" applyFill="1" applyBorder="1" applyAlignment="1">
      <alignment vertical="center"/>
    </xf>
    <xf numFmtId="0" fontId="142" fillId="0" borderId="0" xfId="0" applyFont="1" applyAlignment="1">
      <alignment horizontal="left" vertical="center"/>
    </xf>
    <xf numFmtId="168" fontId="149" fillId="33" borderId="0" xfId="0" applyNumberFormat="1" applyFont="1" applyFill="1" applyAlignment="1">
      <alignment vertical="center"/>
    </xf>
    <xf numFmtId="0" fontId="152" fillId="0" borderId="0" xfId="0" applyFont="1" applyAlignment="1">
      <alignment vertical="center"/>
    </xf>
    <xf numFmtId="0" fontId="153" fillId="0" borderId="0" xfId="0" applyFont="1" applyAlignment="1">
      <alignment horizontal="left" vertical="center"/>
    </xf>
    <xf numFmtId="0" fontId="154" fillId="0" borderId="0" xfId="0" applyFont="1" applyAlignment="1">
      <alignment horizontal="left" vertical="center"/>
    </xf>
    <xf numFmtId="168" fontId="142" fillId="33" borderId="0" xfId="0" applyNumberFormat="1" applyFont="1" applyFill="1" applyAlignment="1">
      <alignment vertical="center"/>
    </xf>
    <xf numFmtId="0" fontId="155" fillId="0" borderId="0" xfId="0" applyFont="1" applyAlignment="1">
      <alignment vertical="center"/>
    </xf>
    <xf numFmtId="170" fontId="149" fillId="33" borderId="0" xfId="0" applyNumberFormat="1" applyFont="1" applyFill="1" applyAlignment="1">
      <alignment vertical="center"/>
    </xf>
    <xf numFmtId="170" fontId="149" fillId="33" borderId="19" xfId="0" applyNumberFormat="1" applyFont="1" applyFill="1" applyBorder="1" applyAlignment="1">
      <alignment vertical="center"/>
    </xf>
    <xf numFmtId="168" fontId="156" fillId="33" borderId="0" xfId="0" applyNumberFormat="1" applyFont="1" applyFill="1" applyAlignment="1">
      <alignment vertical="center"/>
    </xf>
    <xf numFmtId="169" fontId="157" fillId="0" borderId="0" xfId="0" applyNumberFormat="1" applyFont="1" applyAlignment="1">
      <alignment vertical="center"/>
    </xf>
    <xf numFmtId="0" fontId="157" fillId="0" borderId="0" xfId="0" applyFont="1" applyAlignment="1">
      <alignment vertical="center"/>
    </xf>
    <xf numFmtId="0" fontId="158" fillId="0" borderId="0" xfId="0" applyFont="1" applyAlignment="1">
      <alignment vertical="center"/>
    </xf>
    <xf numFmtId="0" fontId="142" fillId="0" borderId="0" xfId="0" applyFont="1" applyAlignment="1">
      <alignment horizontal="left" vertical="center" wrapText="1"/>
    </xf>
    <xf numFmtId="0" fontId="159" fillId="0" borderId="18" xfId="0" applyFont="1" applyBorder="1" applyAlignment="1">
      <alignment horizontal="center" vertical="center" wrapText="1"/>
    </xf>
    <xf numFmtId="0" fontId="160" fillId="0" borderId="0" xfId="0" applyFont="1" applyAlignment="1">
      <alignment vertical="center"/>
    </xf>
    <xf numFmtId="0" fontId="161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0" fillId="0" borderId="33" xfId="0" applyBorder="1" applyAlignment="1">
      <alignment vertical="center"/>
    </xf>
    <xf numFmtId="0" fontId="22" fillId="0" borderId="0" xfId="0" applyFont="1" applyAlignment="1">
      <alignment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65" fontId="2" fillId="0" borderId="61" xfId="0" applyNumberFormat="1" applyFont="1" applyBorder="1" applyAlignment="1">
      <alignment vertical="center"/>
    </xf>
    <xf numFmtId="2" fontId="2" fillId="0" borderId="61" xfId="0" applyNumberFormat="1" applyFont="1" applyBorder="1" applyAlignment="1">
      <alignment vertical="center"/>
    </xf>
    <xf numFmtId="2" fontId="2" fillId="0" borderId="63" xfId="0" applyNumberFormat="1" applyFont="1" applyBorder="1" applyAlignment="1">
      <alignment vertical="center"/>
    </xf>
    <xf numFmtId="4" fontId="2" fillId="0" borderId="64" xfId="52" applyNumberFormat="1" applyFont="1" applyBorder="1" applyAlignment="1">
      <alignment vertical="center"/>
    </xf>
    <xf numFmtId="176" fontId="2" fillId="0" borderId="63" xfId="52" applyNumberFormat="1" applyFont="1" applyBorder="1" applyAlignment="1">
      <alignment vertical="center"/>
    </xf>
    <xf numFmtId="165" fontId="2" fillId="0" borderId="63" xfId="0" applyNumberFormat="1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165" fontId="2" fillId="0" borderId="64" xfId="0" applyNumberFormat="1" applyFont="1" applyBorder="1" applyAlignment="1">
      <alignment horizontal="center" vertical="center"/>
    </xf>
    <xf numFmtId="165" fontId="2" fillId="0" borderId="63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2" fillId="0" borderId="16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4" fontId="2" fillId="0" borderId="15" xfId="52" applyNumberFormat="1" applyFont="1" applyBorder="1" applyAlignment="1">
      <alignment vertical="center"/>
    </xf>
    <xf numFmtId="176" fontId="2" fillId="0" borderId="16" xfId="52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0" fillId="0" borderId="33" xfId="0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23" fillId="0" borderId="0" xfId="0" applyFont="1" applyAlignment="1" quotePrefix="1">
      <alignment vertical="center"/>
    </xf>
    <xf numFmtId="0" fontId="1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1" fontId="22" fillId="0" borderId="68" xfId="0" applyNumberFormat="1" applyFont="1" applyBorder="1" applyAlignment="1">
      <alignment vertical="center"/>
    </xf>
    <xf numFmtId="165" fontId="2" fillId="0" borderId="64" xfId="0" applyNumberFormat="1" applyFont="1" applyBorder="1" applyAlignment="1">
      <alignment vertical="center"/>
    </xf>
    <xf numFmtId="1" fontId="2" fillId="0" borderId="63" xfId="0" applyNumberFormat="1" applyFont="1" applyBorder="1" applyAlignment="1">
      <alignment vertical="center"/>
    </xf>
    <xf numFmtId="176" fontId="2" fillId="0" borderId="68" xfId="52" applyNumberFormat="1" applyFont="1" applyBorder="1" applyAlignment="1">
      <alignment vertical="center"/>
    </xf>
    <xf numFmtId="1" fontId="22" fillId="0" borderId="26" xfId="0" applyNumberFormat="1" applyFont="1" applyBorder="1" applyAlignment="1">
      <alignment vertical="center"/>
    </xf>
    <xf numFmtId="165" fontId="2" fillId="0" borderId="69" xfId="0" applyNumberFormat="1" applyFont="1" applyBorder="1" applyAlignment="1">
      <alignment vertical="center"/>
    </xf>
    <xf numFmtId="1" fontId="2" fillId="0" borderId="16" xfId="0" applyNumberFormat="1" applyFont="1" applyBorder="1" applyAlignment="1">
      <alignment vertical="center"/>
    </xf>
    <xf numFmtId="176" fontId="2" fillId="0" borderId="26" xfId="52" applyNumberFormat="1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10" fillId="34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53" fillId="0" borderId="0" xfId="0" applyFont="1" applyAlignment="1">
      <alignment vertical="center"/>
    </xf>
    <xf numFmtId="2" fontId="10" fillId="34" borderId="0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170" fontId="0" fillId="0" borderId="0" xfId="0" applyNumberFormat="1" applyBorder="1" applyAlignment="1">
      <alignment vertical="center"/>
    </xf>
    <xf numFmtId="0" fontId="9" fillId="0" borderId="74" xfId="0" applyFont="1" applyBorder="1" applyAlignment="1">
      <alignment horizontal="center" vertical="center"/>
    </xf>
    <xf numFmtId="2" fontId="10" fillId="34" borderId="74" xfId="0" applyNumberFormat="1" applyFont="1" applyFill="1" applyBorder="1" applyAlignment="1">
      <alignment vertical="center"/>
    </xf>
    <xf numFmtId="2" fontId="0" fillId="0" borderId="74" xfId="0" applyNumberFormat="1" applyBorder="1" applyAlignment="1">
      <alignment vertical="center"/>
    </xf>
    <xf numFmtId="170" fontId="0" fillId="0" borderId="74" xfId="0" applyNumberForma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2" fontId="43" fillId="35" borderId="0" xfId="0" applyNumberFormat="1" applyFont="1" applyFill="1" applyBorder="1" applyAlignment="1">
      <alignment vertical="center"/>
    </xf>
    <xf numFmtId="2" fontId="10" fillId="35" borderId="0" xfId="0" applyNumberFormat="1" applyFont="1" applyFill="1" applyBorder="1" applyAlignment="1">
      <alignment vertical="center"/>
    </xf>
    <xf numFmtId="170" fontId="43" fillId="35" borderId="0" xfId="0" applyNumberFormat="1" applyFont="1" applyFill="1" applyBorder="1" applyAlignment="1">
      <alignment vertical="center"/>
    </xf>
    <xf numFmtId="170" fontId="10" fillId="35" borderId="0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69" fontId="58" fillId="35" borderId="0" xfId="0" applyNumberFormat="1" applyFont="1" applyFill="1" applyBorder="1" applyAlignment="1">
      <alignment vertical="center"/>
    </xf>
    <xf numFmtId="170" fontId="59" fillId="0" borderId="0" xfId="0" applyNumberFormat="1" applyFont="1" applyAlignment="1">
      <alignment vertical="center"/>
    </xf>
    <xf numFmtId="168" fontId="60" fillId="0" borderId="0" xfId="0" applyNumberFormat="1" applyFont="1" applyAlignment="1">
      <alignment vertical="center"/>
    </xf>
    <xf numFmtId="168" fontId="61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69" fontId="42" fillId="35" borderId="0" xfId="0" applyNumberFormat="1" applyFont="1" applyFill="1" applyBorder="1" applyAlignment="1">
      <alignment vertical="center"/>
    </xf>
    <xf numFmtId="0" fontId="63" fillId="0" borderId="0" xfId="0" applyFont="1" applyAlignment="1">
      <alignment horizontal="center" vertical="center"/>
    </xf>
    <xf numFmtId="168" fontId="53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0" fontId="63" fillId="0" borderId="0" xfId="0" applyNumberFormat="1" applyFont="1" applyAlignment="1">
      <alignment horizontal="center" vertical="center"/>
    </xf>
    <xf numFmtId="170" fontId="53" fillId="0" borderId="0" xfId="0" applyNumberFormat="1" applyFont="1" applyAlignment="1">
      <alignment vertical="center"/>
    </xf>
    <xf numFmtId="0" fontId="64" fillId="0" borderId="0" xfId="0" applyFont="1" applyAlignment="1" quotePrefix="1">
      <alignment vertical="center"/>
    </xf>
    <xf numFmtId="169" fontId="53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1" fontId="66" fillId="0" borderId="0" xfId="0" applyNumberFormat="1" applyFont="1" applyAlignment="1">
      <alignment vertical="center"/>
    </xf>
    <xf numFmtId="0" fontId="67" fillId="0" borderId="0" xfId="0" applyFont="1" applyAlignment="1" quotePrefix="1">
      <alignment vertical="center"/>
    </xf>
    <xf numFmtId="171" fontId="59" fillId="0" borderId="0" xfId="0" applyNumberFormat="1" applyFont="1" applyAlignment="1">
      <alignment vertical="center"/>
    </xf>
    <xf numFmtId="11" fontId="59" fillId="0" borderId="0" xfId="0" applyNumberFormat="1" applyFont="1" applyAlignment="1">
      <alignment vertical="center"/>
    </xf>
    <xf numFmtId="0" fontId="70" fillId="0" borderId="0" xfId="0" applyFont="1" applyAlignment="1" quotePrefix="1">
      <alignment vertical="center"/>
    </xf>
    <xf numFmtId="171" fontId="53" fillId="0" borderId="0" xfId="0" applyNumberFormat="1" applyFont="1" applyAlignment="1">
      <alignment vertical="center"/>
    </xf>
    <xf numFmtId="11" fontId="53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 quotePrefix="1">
      <alignment vertical="center"/>
    </xf>
    <xf numFmtId="0" fontId="74" fillId="0" borderId="0" xfId="0" applyFont="1" applyAlignment="1">
      <alignment horizontal="left" vertical="center"/>
    </xf>
    <xf numFmtId="169" fontId="53" fillId="0" borderId="0" xfId="0" applyNumberFormat="1" applyFont="1" applyAlignment="1">
      <alignment vertical="center"/>
    </xf>
    <xf numFmtId="0" fontId="0" fillId="0" borderId="0" xfId="0" applyAlignment="1" quotePrefix="1">
      <alignment vertical="center"/>
    </xf>
    <xf numFmtId="170" fontId="0" fillId="0" borderId="0" xfId="0" applyNumberFormat="1" applyAlignment="1" quotePrefix="1">
      <alignment vertical="center"/>
    </xf>
    <xf numFmtId="0" fontId="79" fillId="0" borderId="0" xfId="0" applyFont="1" applyAlignment="1">
      <alignment horizontal="left" vertical="center"/>
    </xf>
    <xf numFmtId="169" fontId="0" fillId="0" borderId="0" xfId="0" applyNumberFormat="1" applyAlignment="1">
      <alignment vertical="center"/>
    </xf>
    <xf numFmtId="169" fontId="81" fillId="0" borderId="0" xfId="0" applyNumberFormat="1" applyFont="1" applyAlignment="1">
      <alignment vertical="center"/>
    </xf>
    <xf numFmtId="0" fontId="82" fillId="0" borderId="0" xfId="0" applyFont="1" applyAlignment="1" quotePrefix="1">
      <alignment horizontal="left" vertical="center"/>
    </xf>
    <xf numFmtId="0" fontId="78" fillId="0" borderId="0" xfId="0" applyFont="1" applyAlignment="1">
      <alignment vertical="center"/>
    </xf>
    <xf numFmtId="168" fontId="78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164" fontId="23" fillId="0" borderId="0" xfId="52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horizontal="left"/>
    </xf>
    <xf numFmtId="0" fontId="40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76" fontId="2" fillId="0" borderId="0" xfId="52" applyNumberFormat="1" applyFont="1" applyBorder="1" applyAlignment="1">
      <alignment vertical="center"/>
    </xf>
    <xf numFmtId="4" fontId="2" fillId="0" borderId="0" xfId="52" applyNumberFormat="1" applyFont="1" applyBorder="1" applyAlignment="1">
      <alignment vertical="center"/>
    </xf>
    <xf numFmtId="0" fontId="162" fillId="0" borderId="0" xfId="0" applyFont="1" applyBorder="1" applyAlignment="1">
      <alignment vertical="center"/>
    </xf>
    <xf numFmtId="0" fontId="162" fillId="0" borderId="0" xfId="0" applyFont="1" applyBorder="1" applyAlignment="1">
      <alignment horizontal="center" vertical="center"/>
    </xf>
    <xf numFmtId="165" fontId="162" fillId="0" borderId="0" xfId="0" applyNumberFormat="1" applyFont="1" applyBorder="1" applyAlignment="1">
      <alignment vertical="center"/>
    </xf>
    <xf numFmtId="2" fontId="162" fillId="0" borderId="0" xfId="0" applyNumberFormat="1" applyFont="1" applyBorder="1" applyAlignment="1">
      <alignment vertical="center"/>
    </xf>
    <xf numFmtId="1" fontId="163" fillId="0" borderId="0" xfId="0" applyNumberFormat="1" applyFont="1" applyBorder="1" applyAlignment="1">
      <alignment vertical="center"/>
    </xf>
    <xf numFmtId="1" fontId="162" fillId="0" borderId="0" xfId="0" applyNumberFormat="1" applyFont="1" applyBorder="1" applyAlignment="1">
      <alignment vertical="center"/>
    </xf>
    <xf numFmtId="176" fontId="162" fillId="0" borderId="0" xfId="52" applyNumberFormat="1" applyFont="1" applyBorder="1" applyAlignment="1">
      <alignment vertical="center"/>
    </xf>
    <xf numFmtId="4" fontId="162" fillId="0" borderId="0" xfId="52" applyNumberFormat="1" applyFont="1" applyBorder="1" applyAlignment="1">
      <alignment vertical="center"/>
    </xf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169" fontId="0" fillId="0" borderId="0" xfId="0" applyNumberFormat="1" applyFont="1" applyAlignment="1" quotePrefix="1">
      <alignment horizontal="right" vertical="center"/>
    </xf>
    <xf numFmtId="2" fontId="0" fillId="0" borderId="0" xfId="0" applyNumberFormat="1" applyFont="1" applyAlignment="1">
      <alignment horizontal="left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165" fontId="2" fillId="0" borderId="77" xfId="0" applyNumberFormat="1" applyFont="1" applyBorder="1" applyAlignment="1">
      <alignment horizontal="center" vertical="center"/>
    </xf>
    <xf numFmtId="165" fontId="2" fillId="0" borderId="76" xfId="0" applyNumberFormat="1" applyFont="1" applyBorder="1" applyAlignment="1">
      <alignment vertical="center"/>
    </xf>
    <xf numFmtId="2" fontId="2" fillId="0" borderId="76" xfId="0" applyNumberFormat="1" applyFont="1" applyBorder="1" applyAlignment="1">
      <alignment vertical="center"/>
    </xf>
    <xf numFmtId="1" fontId="22" fillId="0" borderId="78" xfId="0" applyNumberFormat="1" applyFont="1" applyBorder="1" applyAlignment="1">
      <alignment vertical="center"/>
    </xf>
    <xf numFmtId="165" fontId="2" fillId="0" borderId="79" xfId="0" applyNumberFormat="1" applyFont="1" applyBorder="1" applyAlignment="1">
      <alignment vertical="center"/>
    </xf>
    <xf numFmtId="1" fontId="2" fillId="0" borderId="76" xfId="0" applyNumberFormat="1" applyFont="1" applyBorder="1" applyAlignment="1">
      <alignment vertical="center"/>
    </xf>
    <xf numFmtId="176" fontId="2" fillId="0" borderId="78" xfId="52" applyNumberFormat="1" applyFont="1" applyBorder="1" applyAlignment="1">
      <alignment vertical="center"/>
    </xf>
    <xf numFmtId="4" fontId="2" fillId="0" borderId="77" xfId="52" applyNumberFormat="1" applyFont="1" applyBorder="1" applyAlignment="1">
      <alignment vertical="center"/>
    </xf>
    <xf numFmtId="176" fontId="2" fillId="0" borderId="76" xfId="52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1" fontId="2" fillId="0" borderId="8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" fontId="2" fillId="0" borderId="85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" fontId="2" fillId="0" borderId="86" xfId="0" applyNumberFormat="1" applyFont="1" applyBorder="1" applyAlignment="1">
      <alignment vertical="center"/>
    </xf>
    <xf numFmtId="1" fontId="2" fillId="0" borderId="87" xfId="0" applyNumberFormat="1" applyFont="1" applyBorder="1" applyAlignment="1">
      <alignment vertical="center"/>
    </xf>
    <xf numFmtId="0" fontId="164" fillId="0" borderId="0" xfId="0" applyFont="1" applyAlignment="1">
      <alignment vertical="center"/>
    </xf>
    <xf numFmtId="0" fontId="142" fillId="0" borderId="88" xfId="0" applyFont="1" applyBorder="1" applyAlignment="1">
      <alignment horizontal="center" vertical="center" wrapText="1"/>
    </xf>
    <xf numFmtId="0" fontId="23" fillId="0" borderId="0" xfId="0" applyFont="1" applyAlignment="1">
      <alignment horizontal="right" indent="1"/>
    </xf>
    <xf numFmtId="0" fontId="23" fillId="0" borderId="0" xfId="0" applyFont="1" applyAlignment="1">
      <alignment horizontal="right"/>
    </xf>
    <xf numFmtId="0" fontId="16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5" fontId="2" fillId="0" borderId="77" xfId="0" applyNumberFormat="1" applyFont="1" applyBorder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 applyBorder="1" applyAlignment="1">
      <alignment horizontal="center"/>
    </xf>
    <xf numFmtId="0" fontId="167" fillId="0" borderId="0" xfId="0" applyFont="1" applyBorder="1" applyAlignment="1">
      <alignment/>
    </xf>
    <xf numFmtId="0" fontId="162" fillId="0" borderId="0" xfId="0" applyFont="1" applyBorder="1" applyAlignment="1">
      <alignment horizontal="center"/>
    </xf>
    <xf numFmtId="0" fontId="167" fillId="0" borderId="0" xfId="0" applyFont="1" applyAlignment="1">
      <alignment vertical="center"/>
    </xf>
    <xf numFmtId="0" fontId="39" fillId="0" borderId="0" xfId="0" applyFont="1" applyBorder="1" applyAlignment="1">
      <alignment horizontal="center"/>
    </xf>
    <xf numFmtId="0" fontId="1" fillId="0" borderId="8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165" fontId="2" fillId="0" borderId="90" xfId="0" applyNumberFormat="1" applyFont="1" applyBorder="1" applyAlignment="1">
      <alignment vertical="center"/>
    </xf>
    <xf numFmtId="165" fontId="2" fillId="0" borderId="91" xfId="0" applyNumberFormat="1" applyFont="1" applyBorder="1" applyAlignment="1">
      <alignment vertical="center"/>
    </xf>
    <xf numFmtId="165" fontId="2" fillId="0" borderId="92" xfId="0" applyNumberFormat="1" applyFont="1" applyBorder="1" applyAlignment="1">
      <alignment vertical="center"/>
    </xf>
    <xf numFmtId="165" fontId="2" fillId="0" borderId="93" xfId="0" applyNumberFormat="1" applyFont="1" applyBorder="1" applyAlignment="1">
      <alignment vertical="center"/>
    </xf>
    <xf numFmtId="165" fontId="2" fillId="0" borderId="94" xfId="0" applyNumberFormat="1" applyFont="1" applyBorder="1" applyAlignment="1">
      <alignment vertical="center"/>
    </xf>
    <xf numFmtId="165" fontId="2" fillId="0" borderId="95" xfId="0" applyNumberFormat="1" applyFont="1" applyBorder="1" applyAlignment="1">
      <alignment vertical="center"/>
    </xf>
    <xf numFmtId="165" fontId="2" fillId="0" borderId="96" xfId="0" applyNumberFormat="1" applyFont="1" applyBorder="1" applyAlignment="1">
      <alignment vertical="center"/>
    </xf>
    <xf numFmtId="165" fontId="2" fillId="0" borderId="97" xfId="0" applyNumberFormat="1" applyFont="1" applyBorder="1" applyAlignment="1">
      <alignment vertical="center"/>
    </xf>
    <xf numFmtId="165" fontId="2" fillId="0" borderId="98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165" fontId="2" fillId="0" borderId="99" xfId="0" applyNumberFormat="1" applyFont="1" applyBorder="1" applyAlignment="1">
      <alignment vertical="center"/>
    </xf>
    <xf numFmtId="165" fontId="2" fillId="0" borderId="100" xfId="0" applyNumberFormat="1" applyFont="1" applyBorder="1" applyAlignment="1">
      <alignment vertical="center"/>
    </xf>
    <xf numFmtId="165" fontId="2" fillId="0" borderId="101" xfId="0" applyNumberFormat="1" applyFont="1" applyBorder="1" applyAlignment="1">
      <alignment vertical="center"/>
    </xf>
    <xf numFmtId="0" fontId="87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0" fontId="23" fillId="36" borderId="55" xfId="0" applyFont="1" applyFill="1" applyBorder="1" applyAlignment="1">
      <alignment vertical="center"/>
    </xf>
    <xf numFmtId="0" fontId="87" fillId="2" borderId="0" xfId="0" applyFont="1" applyFill="1" applyAlignment="1">
      <alignment horizontal="left" vertical="center" indent="1"/>
    </xf>
    <xf numFmtId="0" fontId="23" fillId="2" borderId="0" xfId="0" applyFont="1" applyFill="1" applyAlignment="1">
      <alignment vertical="center"/>
    </xf>
    <xf numFmtId="0" fontId="25" fillId="0" borderId="0" xfId="0" applyFont="1" applyAlignment="1">
      <alignment horizontal="center"/>
    </xf>
    <xf numFmtId="0" fontId="25" fillId="0" borderId="33" xfId="0" applyFont="1" applyBorder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8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02" xfId="0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/>
    </xf>
    <xf numFmtId="0" fontId="37" fillId="0" borderId="112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113" xfId="0" applyFont="1" applyBorder="1" applyAlignment="1">
      <alignment horizontal="center" vertical="center"/>
    </xf>
    <xf numFmtId="0" fontId="37" fillId="0" borderId="114" xfId="0" applyFont="1" applyBorder="1" applyAlignment="1">
      <alignment horizontal="center" vertical="center"/>
    </xf>
    <xf numFmtId="0" fontId="37" fillId="0" borderId="115" xfId="0" applyFont="1" applyBorder="1" applyAlignment="1">
      <alignment horizontal="center" vertical="center"/>
    </xf>
    <xf numFmtId="0" fontId="37" fillId="0" borderId="116" xfId="0" applyFont="1" applyBorder="1" applyAlignment="1">
      <alignment horizontal="center" vertical="center"/>
    </xf>
    <xf numFmtId="0" fontId="37" fillId="0" borderId="117" xfId="0" applyFont="1" applyBorder="1" applyAlignment="1">
      <alignment horizontal="center" vertical="center"/>
    </xf>
    <xf numFmtId="0" fontId="37" fillId="0" borderId="118" xfId="0" applyFont="1" applyBorder="1" applyAlignment="1">
      <alignment horizontal="center" vertical="center"/>
    </xf>
    <xf numFmtId="0" fontId="37" fillId="0" borderId="119" xfId="0" applyFont="1" applyBorder="1" applyAlignment="1">
      <alignment horizontal="center" vertical="center"/>
    </xf>
    <xf numFmtId="0" fontId="142" fillId="0" borderId="18" xfId="0" applyFont="1" applyBorder="1" applyAlignment="1">
      <alignment horizontal="center" vertical="center"/>
    </xf>
    <xf numFmtId="0" fontId="142" fillId="0" borderId="7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6.wmf" /><Relationship Id="rId5" Type="http://schemas.openxmlformats.org/officeDocument/2006/relationships/image" Target="../media/image7.w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zoomScalePageLayoutView="0" workbookViewId="0" topLeftCell="A1">
      <selection activeCell="Q1" sqref="Q1"/>
    </sheetView>
  </sheetViews>
  <sheetFormatPr defaultColWidth="9.00390625" defaultRowHeight="12.75"/>
  <cols>
    <col min="1" max="1" width="3.00390625" style="2" customWidth="1"/>
    <col min="2" max="2" width="6.125" style="3" customWidth="1"/>
    <col min="3" max="6" width="7.75390625" style="3" customWidth="1"/>
    <col min="7" max="17" width="7.75390625" style="2" customWidth="1"/>
    <col min="18" max="18" width="17.625" style="2" customWidth="1"/>
    <col min="19" max="16384" width="9.125" style="2" customWidth="1"/>
  </cols>
  <sheetData>
    <row r="1" spans="4:17" ht="18" customHeight="1">
      <c r="D1" s="267" t="s">
        <v>136</v>
      </c>
      <c r="E1" s="138"/>
      <c r="F1" s="138"/>
      <c r="G1" s="62"/>
      <c r="H1" s="62"/>
      <c r="I1" s="62"/>
      <c r="O1" s="268" t="s">
        <v>78</v>
      </c>
      <c r="P1" s="138"/>
      <c r="Q1" s="138"/>
    </row>
    <row r="2" ht="28.5" customHeight="1">
      <c r="B2" s="137" t="s">
        <v>135</v>
      </c>
    </row>
    <row r="3" ht="12.75" customHeight="1" thickBot="1"/>
    <row r="4" spans="2:18" ht="21" customHeight="1" thickBot="1">
      <c r="B4" s="310" t="s">
        <v>63</v>
      </c>
      <c r="C4" s="324" t="s">
        <v>49</v>
      </c>
      <c r="D4" s="324"/>
      <c r="E4" s="324"/>
      <c r="F4" s="324"/>
      <c r="G4" s="325"/>
      <c r="H4" s="325"/>
      <c r="I4" s="326"/>
      <c r="J4" s="327" t="s">
        <v>50</v>
      </c>
      <c r="K4" s="324"/>
      <c r="L4" s="324"/>
      <c r="M4" s="325"/>
      <c r="N4" s="328"/>
      <c r="O4" s="324" t="s">
        <v>51</v>
      </c>
      <c r="P4" s="329"/>
      <c r="Q4" s="326"/>
      <c r="R4" s="319" t="s">
        <v>58</v>
      </c>
    </row>
    <row r="5" spans="2:18" ht="21.75" customHeight="1">
      <c r="B5" s="311"/>
      <c r="C5" s="71" t="s">
        <v>3</v>
      </c>
      <c r="D5" s="51" t="s">
        <v>4</v>
      </c>
      <c r="E5" s="52" t="s">
        <v>5</v>
      </c>
      <c r="F5" s="52" t="s">
        <v>6</v>
      </c>
      <c r="G5" s="51" t="s">
        <v>4</v>
      </c>
      <c r="H5" s="52" t="s">
        <v>5</v>
      </c>
      <c r="I5" s="9" t="s">
        <v>6</v>
      </c>
      <c r="J5" s="66" t="s">
        <v>3</v>
      </c>
      <c r="K5" s="51" t="s">
        <v>1</v>
      </c>
      <c r="L5" s="51" t="s">
        <v>130</v>
      </c>
      <c r="M5" s="51" t="s">
        <v>1</v>
      </c>
      <c r="N5" s="53" t="s">
        <v>130</v>
      </c>
      <c r="O5" s="66" t="s">
        <v>3</v>
      </c>
      <c r="P5" s="51" t="s">
        <v>0</v>
      </c>
      <c r="Q5" s="9" t="s">
        <v>0</v>
      </c>
      <c r="R5" s="320"/>
    </row>
    <row r="6" spans="2:18" ht="16.5" customHeight="1">
      <c r="B6" s="311"/>
      <c r="C6" s="72" t="s">
        <v>9</v>
      </c>
      <c r="D6" s="56" t="s">
        <v>30</v>
      </c>
      <c r="E6" s="57" t="s">
        <v>30</v>
      </c>
      <c r="F6" s="57" t="s">
        <v>30</v>
      </c>
      <c r="G6" s="56" t="s">
        <v>30</v>
      </c>
      <c r="H6" s="57" t="s">
        <v>30</v>
      </c>
      <c r="I6" s="58" t="s">
        <v>30</v>
      </c>
      <c r="J6" s="59" t="s">
        <v>9</v>
      </c>
      <c r="K6" s="56" t="s">
        <v>30</v>
      </c>
      <c r="L6" s="56" t="s">
        <v>30</v>
      </c>
      <c r="M6" s="56" t="s">
        <v>30</v>
      </c>
      <c r="N6" s="60" t="s">
        <v>30</v>
      </c>
      <c r="O6" s="59" t="s">
        <v>9</v>
      </c>
      <c r="P6" s="56" t="s">
        <v>30</v>
      </c>
      <c r="Q6" s="60" t="s">
        <v>30</v>
      </c>
      <c r="R6" s="320"/>
    </row>
    <row r="7" spans="2:18" ht="13.5" customHeight="1">
      <c r="B7" s="311"/>
      <c r="C7" s="313"/>
      <c r="D7" s="317" t="s">
        <v>59</v>
      </c>
      <c r="E7" s="322"/>
      <c r="F7" s="322"/>
      <c r="G7" s="322"/>
      <c r="H7" s="322"/>
      <c r="I7" s="318"/>
      <c r="J7" s="315"/>
      <c r="K7" s="322" t="s">
        <v>59</v>
      </c>
      <c r="L7" s="322"/>
      <c r="M7" s="322"/>
      <c r="N7" s="318"/>
      <c r="O7" s="315"/>
      <c r="P7" s="317" t="s">
        <v>59</v>
      </c>
      <c r="Q7" s="318"/>
      <c r="R7" s="320"/>
    </row>
    <row r="8" spans="2:18" ht="15" customHeight="1" thickBot="1">
      <c r="B8" s="312"/>
      <c r="C8" s="314"/>
      <c r="D8" s="306" t="s">
        <v>61</v>
      </c>
      <c r="E8" s="323"/>
      <c r="F8" s="307"/>
      <c r="G8" s="308" t="s">
        <v>60</v>
      </c>
      <c r="H8" s="308"/>
      <c r="I8" s="309"/>
      <c r="J8" s="316"/>
      <c r="K8" s="306" t="s">
        <v>61</v>
      </c>
      <c r="L8" s="307"/>
      <c r="M8" s="308" t="s">
        <v>60</v>
      </c>
      <c r="N8" s="309"/>
      <c r="O8" s="316"/>
      <c r="P8" s="100" t="s">
        <v>61</v>
      </c>
      <c r="Q8" s="73" t="s">
        <v>62</v>
      </c>
      <c r="R8" s="321"/>
    </row>
    <row r="9" spans="2:18" ht="21.75" customHeight="1">
      <c r="B9" s="54">
        <v>1</v>
      </c>
      <c r="C9" s="69"/>
      <c r="D9" s="74"/>
      <c r="E9" s="64"/>
      <c r="F9" s="75"/>
      <c r="G9" s="45"/>
      <c r="H9" s="46"/>
      <c r="I9" s="47"/>
      <c r="J9" s="67"/>
      <c r="K9" s="78"/>
      <c r="L9" s="79"/>
      <c r="M9" s="45"/>
      <c r="N9" s="49"/>
      <c r="O9" s="67"/>
      <c r="P9" s="86"/>
      <c r="Q9" s="84"/>
      <c r="R9" s="101"/>
    </row>
    <row r="10" spans="2:18" ht="21.75" customHeight="1">
      <c r="B10" s="54">
        <v>2</v>
      </c>
      <c r="C10" s="69"/>
      <c r="D10" s="74"/>
      <c r="E10" s="64"/>
      <c r="F10" s="75"/>
      <c r="G10" s="45"/>
      <c r="H10" s="46"/>
      <c r="I10" s="47"/>
      <c r="J10" s="67"/>
      <c r="K10" s="80"/>
      <c r="L10" s="81"/>
      <c r="M10" s="45"/>
      <c r="N10" s="49"/>
      <c r="O10" s="67"/>
      <c r="P10" s="44"/>
      <c r="Q10" s="84"/>
      <c r="R10" s="102"/>
    </row>
    <row r="11" spans="2:18" ht="21.75" customHeight="1">
      <c r="B11" s="54">
        <v>3</v>
      </c>
      <c r="C11" s="69"/>
      <c r="D11" s="74"/>
      <c r="E11" s="64"/>
      <c r="F11" s="75"/>
      <c r="G11" s="45"/>
      <c r="H11" s="46"/>
      <c r="I11" s="47"/>
      <c r="J11" s="67"/>
      <c r="K11" s="80"/>
      <c r="L11" s="81"/>
      <c r="M11" s="45"/>
      <c r="N11" s="49"/>
      <c r="O11" s="67"/>
      <c r="P11" s="44"/>
      <c r="Q11" s="84"/>
      <c r="R11" s="102"/>
    </row>
    <row r="12" spans="2:18" ht="21.75" customHeight="1">
      <c r="B12" s="54">
        <v>4</v>
      </c>
      <c r="C12" s="69"/>
      <c r="D12" s="74"/>
      <c r="E12" s="64"/>
      <c r="F12" s="75"/>
      <c r="G12" s="45"/>
      <c r="H12" s="46"/>
      <c r="I12" s="47"/>
      <c r="J12" s="67"/>
      <c r="K12" s="80"/>
      <c r="L12" s="81"/>
      <c r="M12" s="45"/>
      <c r="N12" s="49"/>
      <c r="O12" s="67"/>
      <c r="P12" s="44"/>
      <c r="Q12" s="84"/>
      <c r="R12" s="102"/>
    </row>
    <row r="13" spans="2:18" ht="21.75" customHeight="1">
      <c r="B13" s="54">
        <v>5</v>
      </c>
      <c r="C13" s="69"/>
      <c r="D13" s="74"/>
      <c r="E13" s="64"/>
      <c r="F13" s="75"/>
      <c r="G13" s="45"/>
      <c r="H13" s="46"/>
      <c r="I13" s="47"/>
      <c r="J13" s="67"/>
      <c r="K13" s="80"/>
      <c r="L13" s="81"/>
      <c r="M13" s="45"/>
      <c r="N13" s="49"/>
      <c r="O13" s="67"/>
      <c r="P13" s="44"/>
      <c r="Q13" s="84"/>
      <c r="R13" s="102"/>
    </row>
    <row r="14" spans="2:18" ht="21.75" customHeight="1">
      <c r="B14" s="54">
        <v>6</v>
      </c>
      <c r="C14" s="69"/>
      <c r="D14" s="74"/>
      <c r="E14" s="64"/>
      <c r="F14" s="75"/>
      <c r="G14" s="45"/>
      <c r="H14" s="46"/>
      <c r="I14" s="47"/>
      <c r="J14" s="67"/>
      <c r="K14" s="80"/>
      <c r="L14" s="81"/>
      <c r="M14" s="45"/>
      <c r="N14" s="49"/>
      <c r="O14" s="67"/>
      <c r="P14" s="44"/>
      <c r="Q14" s="84"/>
      <c r="R14" s="102"/>
    </row>
    <row r="15" spans="2:18" ht="21.75" customHeight="1">
      <c r="B15" s="54">
        <v>7</v>
      </c>
      <c r="C15" s="69"/>
      <c r="D15" s="74"/>
      <c r="E15" s="64"/>
      <c r="F15" s="75"/>
      <c r="G15" s="45"/>
      <c r="H15" s="46"/>
      <c r="I15" s="47"/>
      <c r="J15" s="67"/>
      <c r="K15" s="80"/>
      <c r="L15" s="81"/>
      <c r="M15" s="45"/>
      <c r="N15" s="49"/>
      <c r="O15" s="67"/>
      <c r="P15" s="44"/>
      <c r="Q15" s="84"/>
      <c r="R15" s="102"/>
    </row>
    <row r="16" spans="2:18" ht="21.75" customHeight="1">
      <c r="B16" s="54">
        <v>8</v>
      </c>
      <c r="C16" s="69"/>
      <c r="D16" s="74"/>
      <c r="E16" s="64"/>
      <c r="F16" s="75"/>
      <c r="G16" s="45"/>
      <c r="H16" s="46"/>
      <c r="I16" s="47"/>
      <c r="J16" s="67"/>
      <c r="K16" s="80"/>
      <c r="L16" s="81"/>
      <c r="M16" s="45"/>
      <c r="N16" s="49"/>
      <c r="O16" s="67"/>
      <c r="P16" s="44"/>
      <c r="Q16" s="84"/>
      <c r="R16" s="102"/>
    </row>
    <row r="17" spans="2:18" ht="21.75" customHeight="1">
      <c r="B17" s="54">
        <v>9</v>
      </c>
      <c r="C17" s="69"/>
      <c r="D17" s="74"/>
      <c r="E17" s="64"/>
      <c r="F17" s="75"/>
      <c r="G17" s="45"/>
      <c r="H17" s="46"/>
      <c r="I17" s="47"/>
      <c r="J17" s="67"/>
      <c r="K17" s="80"/>
      <c r="L17" s="81"/>
      <c r="M17" s="45"/>
      <c r="N17" s="49"/>
      <c r="O17" s="67"/>
      <c r="P17" s="44"/>
      <c r="Q17" s="84"/>
      <c r="R17" s="102"/>
    </row>
    <row r="18" spans="2:18" ht="21.75" customHeight="1">
      <c r="B18" s="54">
        <v>10</v>
      </c>
      <c r="C18" s="69"/>
      <c r="D18" s="74"/>
      <c r="E18" s="64"/>
      <c r="F18" s="75"/>
      <c r="G18" s="45"/>
      <c r="H18" s="46"/>
      <c r="I18" s="47"/>
      <c r="J18" s="67"/>
      <c r="K18" s="80"/>
      <c r="L18" s="81"/>
      <c r="M18" s="45"/>
      <c r="N18" s="49"/>
      <c r="O18" s="67"/>
      <c r="P18" s="44"/>
      <c r="Q18" s="84"/>
      <c r="R18" s="102"/>
    </row>
    <row r="19" spans="2:18" ht="21.75" customHeight="1">
      <c r="B19" s="55"/>
      <c r="C19" s="70"/>
      <c r="D19" s="76"/>
      <c r="E19" s="65"/>
      <c r="F19" s="77"/>
      <c r="G19" s="11"/>
      <c r="H19" s="12"/>
      <c r="I19" s="48"/>
      <c r="J19" s="68"/>
      <c r="K19" s="82"/>
      <c r="L19" s="83"/>
      <c r="M19" s="11"/>
      <c r="N19" s="50"/>
      <c r="O19" s="68"/>
      <c r="P19" s="10"/>
      <c r="Q19" s="85"/>
      <c r="R19" s="103"/>
    </row>
    <row r="20" spans="2:18" ht="21.75" customHeight="1">
      <c r="B20" s="222" t="s">
        <v>64</v>
      </c>
      <c r="C20" s="87"/>
      <c r="D20" s="88"/>
      <c r="E20" s="89"/>
      <c r="F20" s="90"/>
      <c r="G20" s="91"/>
      <c r="H20" s="92"/>
      <c r="I20" s="93"/>
      <c r="J20" s="94"/>
      <c r="K20" s="95"/>
      <c r="L20" s="96"/>
      <c r="M20" s="91"/>
      <c r="N20" s="97"/>
      <c r="O20" s="94"/>
      <c r="P20" s="98"/>
      <c r="Q20" s="99"/>
      <c r="R20" s="104"/>
    </row>
    <row r="21" ht="15" customHeight="1"/>
    <row r="22" spans="2:11" ht="15.75">
      <c r="B22" s="136" t="s">
        <v>52</v>
      </c>
      <c r="F22" s="105" t="s">
        <v>131</v>
      </c>
      <c r="K22" s="105" t="s">
        <v>132</v>
      </c>
    </row>
    <row r="23" spans="3:17" ht="21" customHeight="1">
      <c r="C23" s="105" t="s">
        <v>49</v>
      </c>
      <c r="D23" s="2"/>
      <c r="G23" s="61" t="s">
        <v>54</v>
      </c>
      <c r="H23" s="62"/>
      <c r="I23" s="63" t="s">
        <v>57</v>
      </c>
      <c r="J23" s="1"/>
      <c r="L23" s="61" t="s">
        <v>54</v>
      </c>
      <c r="M23" s="62"/>
      <c r="N23" s="63" t="s">
        <v>57</v>
      </c>
      <c r="P23" s="61" t="s">
        <v>53</v>
      </c>
      <c r="Q23" s="62"/>
    </row>
    <row r="24" spans="3:17" ht="21" customHeight="1">
      <c r="C24" s="105" t="s">
        <v>50</v>
      </c>
      <c r="G24" s="61" t="s">
        <v>55</v>
      </c>
      <c r="H24" s="62"/>
      <c r="I24" s="63" t="s">
        <v>57</v>
      </c>
      <c r="J24" s="1"/>
      <c r="L24" s="61" t="s">
        <v>55</v>
      </c>
      <c r="M24" s="62"/>
      <c r="N24" s="63" t="s">
        <v>57</v>
      </c>
      <c r="P24" s="61" t="s">
        <v>53</v>
      </c>
      <c r="Q24" s="62"/>
    </row>
    <row r="25" spans="3:17" ht="21" customHeight="1">
      <c r="C25" s="105" t="s">
        <v>51</v>
      </c>
      <c r="G25" s="61" t="s">
        <v>56</v>
      </c>
      <c r="H25" s="62"/>
      <c r="I25" s="63" t="s">
        <v>57</v>
      </c>
      <c r="J25" s="1"/>
      <c r="L25" s="61" t="s">
        <v>56</v>
      </c>
      <c r="M25" s="62"/>
      <c r="N25" s="63" t="s">
        <v>57</v>
      </c>
      <c r="P25" s="61" t="s">
        <v>53</v>
      </c>
      <c r="Q25" s="62"/>
    </row>
  </sheetData>
  <sheetProtection/>
  <mergeCells count="15">
    <mergeCell ref="R4:R8"/>
    <mergeCell ref="O7:O8"/>
    <mergeCell ref="D7:I7"/>
    <mergeCell ref="D8:F8"/>
    <mergeCell ref="G8:I8"/>
    <mergeCell ref="C4:I4"/>
    <mergeCell ref="J4:N4"/>
    <mergeCell ref="O4:Q4"/>
    <mergeCell ref="K7:N7"/>
    <mergeCell ref="K8:L8"/>
    <mergeCell ref="M8:N8"/>
    <mergeCell ref="B4:B8"/>
    <mergeCell ref="C7:C8"/>
    <mergeCell ref="J7:J8"/>
    <mergeCell ref="P7:Q7"/>
  </mergeCells>
  <printOptions horizontalCentered="1"/>
  <pageMargins left="0.5118110236220472" right="0" top="0.5511811023622047" bottom="0.5511811023622047" header="0" footer="0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3" sqref="A3"/>
    </sheetView>
  </sheetViews>
  <sheetFormatPr defaultColWidth="7.375" defaultRowHeight="12.75"/>
  <cols>
    <col min="1" max="1" width="41.875" style="13" customWidth="1"/>
    <col min="2" max="2" width="10.25390625" style="2" customWidth="1"/>
    <col min="3" max="3" width="4.875" style="2" customWidth="1"/>
    <col min="4" max="4" width="10.25390625" style="2" customWidth="1"/>
    <col min="5" max="8" width="7.375" style="2" customWidth="1"/>
    <col min="9" max="9" width="12.125" style="2" customWidth="1"/>
    <col min="10" max="16384" width="7.375" style="2" customWidth="1"/>
  </cols>
  <sheetData>
    <row r="1" spans="1:5" ht="18.75" customHeight="1">
      <c r="A1" s="18" t="s">
        <v>20</v>
      </c>
      <c r="E1" s="265" t="s">
        <v>127</v>
      </c>
    </row>
    <row r="2" spans="1:5" ht="18.75" customHeight="1">
      <c r="A2" s="18" t="s">
        <v>152</v>
      </c>
      <c r="E2" s="265" t="s">
        <v>129</v>
      </c>
    </row>
    <row r="3" spans="1:5" ht="18.75" customHeight="1">
      <c r="A3" s="18" t="s">
        <v>21</v>
      </c>
      <c r="E3" s="2" t="s">
        <v>128</v>
      </c>
    </row>
    <row r="4" ht="15" customHeight="1">
      <c r="A4" s="136" t="s">
        <v>151</v>
      </c>
    </row>
    <row r="5" ht="16.5" customHeight="1">
      <c r="A5" s="19" t="s">
        <v>12</v>
      </c>
    </row>
    <row r="6" ht="16.5" customHeight="1">
      <c r="A6" s="20" t="s">
        <v>48</v>
      </c>
    </row>
    <row r="7" ht="8.25" customHeight="1">
      <c r="A7" s="20"/>
    </row>
    <row r="8" spans="1:9" ht="21.75" customHeight="1" thickBot="1">
      <c r="A8" s="22" t="s">
        <v>47</v>
      </c>
      <c r="E8"/>
      <c r="I8"/>
    </row>
    <row r="9" spans="1:9" ht="18.75" customHeight="1">
      <c r="A9" s="330" t="s">
        <v>23</v>
      </c>
      <c r="B9" s="17" t="s">
        <v>22</v>
      </c>
      <c r="I9"/>
    </row>
    <row r="10" spans="1:9" ht="22.5" customHeight="1" thickBot="1">
      <c r="A10" s="331"/>
      <c r="B10" s="16" t="s">
        <v>9</v>
      </c>
      <c r="C10" s="39" t="s">
        <v>13</v>
      </c>
      <c r="I10"/>
    </row>
    <row r="11" spans="1:9" ht="15.75">
      <c r="A11" s="14">
        <v>1</v>
      </c>
      <c r="B11" s="23"/>
      <c r="C11" s="39" t="s">
        <v>14</v>
      </c>
      <c r="E11" s="24"/>
      <c r="I11"/>
    </row>
    <row r="12" spans="1:9" ht="15.75">
      <c r="A12" s="14">
        <v>2</v>
      </c>
      <c r="B12" s="23"/>
      <c r="I12"/>
    </row>
    <row r="13" spans="1:2" ht="15.75">
      <c r="A13" s="14">
        <v>3</v>
      </c>
      <c r="B13" s="23"/>
    </row>
    <row r="14" spans="1:2" ht="15.75">
      <c r="A14" s="14">
        <v>4</v>
      </c>
      <c r="B14" s="23"/>
    </row>
    <row r="15" spans="1:2" ht="15.75">
      <c r="A15" s="14">
        <v>5</v>
      </c>
      <c r="B15" s="23"/>
    </row>
    <row r="16" spans="1:2" ht="15.75">
      <c r="A16" s="14">
        <v>6</v>
      </c>
      <c r="B16" s="23"/>
    </row>
    <row r="17" spans="1:2" ht="15.75">
      <c r="A17" s="14">
        <v>7</v>
      </c>
      <c r="B17" s="23"/>
    </row>
    <row r="18" spans="1:2" ht="15.75">
      <c r="A18" s="14">
        <v>8</v>
      </c>
      <c r="B18" s="23"/>
    </row>
    <row r="19" spans="1:2" ht="15.75">
      <c r="A19" s="14">
        <v>9</v>
      </c>
      <c r="B19" s="23"/>
    </row>
    <row r="20" spans="1:2" ht="15.75">
      <c r="A20" s="25">
        <v>10</v>
      </c>
      <c r="B20" s="26"/>
    </row>
    <row r="21" spans="1:3" ht="15.75">
      <c r="A21" s="27" t="s">
        <v>24</v>
      </c>
      <c r="B21" s="28"/>
      <c r="C21" s="42" t="s">
        <v>15</v>
      </c>
    </row>
    <row r="22" spans="1:3" ht="15.75">
      <c r="A22" s="27" t="s">
        <v>25</v>
      </c>
      <c r="B22" s="28"/>
      <c r="C22" s="43" t="s">
        <v>16</v>
      </c>
    </row>
    <row r="23" spans="1:5" ht="16.5">
      <c r="A23" s="27" t="s">
        <v>26</v>
      </c>
      <c r="B23" s="28"/>
      <c r="C23" s="42" t="s">
        <v>17</v>
      </c>
      <c r="E23" s="29"/>
    </row>
    <row r="24" spans="1:2" ht="36.75" customHeight="1">
      <c r="A24" s="40" t="s">
        <v>28</v>
      </c>
      <c r="B24" s="28"/>
    </row>
    <row r="25" spans="1:2" ht="18.75">
      <c r="A25" s="30" t="s">
        <v>27</v>
      </c>
      <c r="B25" s="28"/>
    </row>
    <row r="26" spans="1:4" ht="16.5">
      <c r="A26" s="31" t="s">
        <v>29</v>
      </c>
      <c r="B26" s="32"/>
      <c r="C26" s="15" t="s">
        <v>18</v>
      </c>
      <c r="D26" s="33"/>
    </row>
    <row r="27" spans="1:4" ht="15.75">
      <c r="A27" s="31"/>
      <c r="B27" s="32"/>
      <c r="C27" s="15"/>
      <c r="D27" s="33"/>
    </row>
    <row r="28" spans="1:4" ht="20.25" customHeight="1" thickBot="1">
      <c r="A28" s="22" t="s">
        <v>137</v>
      </c>
      <c r="B28" s="3" t="s">
        <v>133</v>
      </c>
      <c r="D28" s="3" t="s">
        <v>134</v>
      </c>
    </row>
    <row r="29" spans="1:4" ht="21" customHeight="1">
      <c r="A29" s="330" t="s">
        <v>23</v>
      </c>
      <c r="B29" s="41" t="s">
        <v>0</v>
      </c>
      <c r="D29" s="41" t="s">
        <v>0</v>
      </c>
    </row>
    <row r="30" spans="1:5" ht="17.25" customHeight="1" thickBot="1">
      <c r="A30" s="331"/>
      <c r="B30" s="16" t="s">
        <v>30</v>
      </c>
      <c r="D30" s="266" t="s">
        <v>30</v>
      </c>
      <c r="E30" s="39" t="s">
        <v>13</v>
      </c>
    </row>
    <row r="31" spans="1:5" ht="15.75">
      <c r="A31" s="14">
        <v>1</v>
      </c>
      <c r="B31" s="34"/>
      <c r="D31" s="34"/>
      <c r="E31" s="39" t="s">
        <v>14</v>
      </c>
    </row>
    <row r="32" spans="1:4" ht="15.75">
      <c r="A32" s="14">
        <v>2</v>
      </c>
      <c r="B32" s="34"/>
      <c r="D32" s="34"/>
    </row>
    <row r="33" spans="1:4" ht="15.75">
      <c r="A33" s="14">
        <v>3</v>
      </c>
      <c r="B33" s="34"/>
      <c r="D33" s="34"/>
    </row>
    <row r="34" spans="1:4" ht="15.75">
      <c r="A34" s="14">
        <v>4</v>
      </c>
      <c r="B34" s="34"/>
      <c r="D34" s="34"/>
    </row>
    <row r="35" spans="1:4" ht="15.75">
      <c r="A35" s="14">
        <v>5</v>
      </c>
      <c r="B35" s="34"/>
      <c r="D35" s="34"/>
    </row>
    <row r="36" spans="1:4" ht="15.75">
      <c r="A36" s="14">
        <v>6</v>
      </c>
      <c r="B36" s="34"/>
      <c r="D36" s="34"/>
    </row>
    <row r="37" spans="1:4" ht="15.75">
      <c r="A37" s="14">
        <v>7</v>
      </c>
      <c r="B37" s="34"/>
      <c r="D37" s="34"/>
    </row>
    <row r="38" spans="1:4" ht="15.75">
      <c r="A38" s="14">
        <v>8</v>
      </c>
      <c r="B38" s="34"/>
      <c r="D38" s="34"/>
    </row>
    <row r="39" spans="1:4" ht="15.75">
      <c r="A39" s="14">
        <v>9</v>
      </c>
      <c r="B39" s="34"/>
      <c r="D39" s="34"/>
    </row>
    <row r="40" spans="1:4" ht="15.75">
      <c r="A40" s="25">
        <v>10</v>
      </c>
      <c r="B40" s="35"/>
      <c r="D40" s="35"/>
    </row>
    <row r="41" spans="1:5" ht="16.5" customHeight="1">
      <c r="A41" s="27" t="s">
        <v>46</v>
      </c>
      <c r="B41" s="28"/>
      <c r="D41" s="28"/>
      <c r="E41" s="42" t="s">
        <v>15</v>
      </c>
    </row>
    <row r="42" spans="1:5" ht="16.5" customHeight="1">
      <c r="A42" s="27" t="s">
        <v>31</v>
      </c>
      <c r="B42" s="28"/>
      <c r="D42" s="28"/>
      <c r="E42" s="43" t="s">
        <v>16</v>
      </c>
    </row>
    <row r="43" spans="1:5" ht="16.5" customHeight="1">
      <c r="A43" s="27" t="s">
        <v>34</v>
      </c>
      <c r="B43" s="28"/>
      <c r="D43" s="28"/>
      <c r="E43" s="42" t="s">
        <v>17</v>
      </c>
    </row>
    <row r="44" spans="1:4" ht="33" customHeight="1">
      <c r="A44" s="40" t="s">
        <v>32</v>
      </c>
      <c r="B44" s="28"/>
      <c r="D44" s="28"/>
    </row>
    <row r="45" spans="1:4" ht="18.75">
      <c r="A45" s="30" t="s">
        <v>33</v>
      </c>
      <c r="B45" s="28"/>
      <c r="D45" s="28"/>
    </row>
    <row r="46" spans="1:5" ht="16.5">
      <c r="A46" s="31" t="s">
        <v>36</v>
      </c>
      <c r="B46" s="32"/>
      <c r="D46" s="32"/>
      <c r="E46" s="15" t="s">
        <v>18</v>
      </c>
    </row>
    <row r="47" spans="1:4" ht="15.75">
      <c r="A47" s="31"/>
      <c r="B47" s="32"/>
      <c r="D47" s="32"/>
    </row>
    <row r="48" spans="1:4" ht="16.5" thickBot="1">
      <c r="A48" s="22" t="s">
        <v>35</v>
      </c>
      <c r="B48" s="3" t="s">
        <v>133</v>
      </c>
      <c r="D48" s="3" t="s">
        <v>134</v>
      </c>
    </row>
    <row r="49" spans="1:4" ht="18.75" customHeight="1">
      <c r="A49" s="330" t="s">
        <v>23</v>
      </c>
      <c r="B49" s="41" t="s">
        <v>37</v>
      </c>
      <c r="D49" s="41" t="s">
        <v>37</v>
      </c>
    </row>
    <row r="50" spans="1:5" ht="18.75" customHeight="1" thickBot="1">
      <c r="A50" s="331"/>
      <c r="B50" s="16" t="s">
        <v>30</v>
      </c>
      <c r="D50" s="266" t="s">
        <v>30</v>
      </c>
      <c r="E50" s="39" t="s">
        <v>13</v>
      </c>
    </row>
    <row r="51" spans="1:4" ht="15.75">
      <c r="A51" s="14">
        <v>1</v>
      </c>
      <c r="B51" s="34"/>
      <c r="D51" s="34"/>
    </row>
    <row r="52" spans="1:4" ht="15.75">
      <c r="A52" s="14">
        <v>2</v>
      </c>
      <c r="B52" s="34"/>
      <c r="D52" s="34"/>
    </row>
    <row r="53" spans="1:4" ht="15.75">
      <c r="A53" s="14">
        <v>3</v>
      </c>
      <c r="B53" s="34"/>
      <c r="D53" s="34"/>
    </row>
    <row r="54" spans="1:4" ht="15.75">
      <c r="A54" s="14">
        <v>4</v>
      </c>
      <c r="B54" s="34"/>
      <c r="D54" s="34"/>
    </row>
    <row r="55" spans="1:4" ht="15.75">
      <c r="A55" s="14">
        <v>5</v>
      </c>
      <c r="B55" s="34"/>
      <c r="D55" s="34"/>
    </row>
    <row r="56" spans="1:4" ht="15.75">
      <c r="A56" s="14">
        <v>6</v>
      </c>
      <c r="B56" s="34"/>
      <c r="D56" s="34"/>
    </row>
    <row r="57" spans="1:4" ht="15.75">
      <c r="A57" s="14">
        <v>7</v>
      </c>
      <c r="B57" s="34"/>
      <c r="D57" s="34"/>
    </row>
    <row r="58" spans="1:4" ht="15.75">
      <c r="A58" s="14">
        <v>8</v>
      </c>
      <c r="B58" s="34"/>
      <c r="D58" s="34"/>
    </row>
    <row r="59" spans="1:4" ht="15.75">
      <c r="A59" s="14">
        <v>9</v>
      </c>
      <c r="B59" s="34"/>
      <c r="D59" s="34"/>
    </row>
    <row r="60" spans="1:4" ht="15.75">
      <c r="A60" s="25">
        <v>10</v>
      </c>
      <c r="B60" s="35"/>
      <c r="D60" s="35"/>
    </row>
    <row r="61" spans="1:4" ht="15.75">
      <c r="A61" s="27" t="s">
        <v>44</v>
      </c>
      <c r="B61" s="28"/>
      <c r="D61" s="28"/>
    </row>
    <row r="62" spans="1:4" ht="15.75">
      <c r="A62" s="27" t="s">
        <v>38</v>
      </c>
      <c r="B62" s="28"/>
      <c r="D62" s="28"/>
    </row>
    <row r="63" spans="1:4" ht="15.75">
      <c r="A63" s="27" t="s">
        <v>39</v>
      </c>
      <c r="B63" s="28"/>
      <c r="D63" s="28"/>
    </row>
    <row r="64" spans="1:4" ht="33" customHeight="1">
      <c r="A64" s="40" t="s">
        <v>40</v>
      </c>
      <c r="B64" s="28"/>
      <c r="D64" s="28"/>
    </row>
    <row r="65" spans="1:4" ht="18.75">
      <c r="A65" s="30" t="s">
        <v>42</v>
      </c>
      <c r="B65" s="28"/>
      <c r="D65" s="28"/>
    </row>
    <row r="66" spans="1:4" ht="16.5">
      <c r="A66" s="31" t="s">
        <v>41</v>
      </c>
      <c r="B66" s="32"/>
      <c r="D66" s="32"/>
    </row>
    <row r="67" spans="1:4" ht="18.75">
      <c r="A67" s="19" t="s">
        <v>45</v>
      </c>
      <c r="B67" s="36"/>
      <c r="D67" s="36"/>
    </row>
    <row r="68" spans="1:4" ht="18.75">
      <c r="A68" s="19" t="s">
        <v>43</v>
      </c>
      <c r="B68" s="36"/>
      <c r="D68" s="36"/>
    </row>
    <row r="69" spans="1:2" ht="15.75">
      <c r="A69" s="18"/>
      <c r="B69" s="37"/>
    </row>
    <row r="70" spans="1:2" ht="15.75">
      <c r="A70" s="21"/>
      <c r="B70" s="38"/>
    </row>
  </sheetData>
  <sheetProtection/>
  <mergeCells count="3">
    <mergeCell ref="A9:A10"/>
    <mergeCell ref="A29:A30"/>
    <mergeCell ref="A49:A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PageLayoutView="0" workbookViewId="0" topLeftCell="A1">
      <selection activeCell="K39" sqref="K39"/>
    </sheetView>
  </sheetViews>
  <sheetFormatPr defaultColWidth="9.00390625" defaultRowHeight="12.75"/>
  <cols>
    <col min="1" max="1" width="1.75390625" style="2" customWidth="1"/>
    <col min="2" max="2" width="5.625" style="3" customWidth="1"/>
    <col min="3" max="3" width="6.875" style="3" customWidth="1"/>
    <col min="4" max="4" width="5.625" style="2" customWidth="1"/>
    <col min="5" max="5" width="5.875" style="2" customWidth="1"/>
    <col min="6" max="6" width="6.75390625" style="2" customWidth="1"/>
    <col min="7" max="7" width="8.25390625" style="2" customWidth="1"/>
    <col min="8" max="9" width="7.875" style="2" customWidth="1"/>
    <col min="10" max="11" width="9.75390625" style="2" customWidth="1"/>
    <col min="12" max="12" width="9.125" style="2" customWidth="1"/>
    <col min="13" max="14" width="8.875" style="2" customWidth="1"/>
    <col min="15" max="15" width="7.875" style="2" customWidth="1"/>
    <col min="16" max="16" width="9.125" style="2" customWidth="1"/>
    <col min="17" max="17" width="9.75390625" style="2" customWidth="1"/>
    <col min="18" max="18" width="8.75390625" style="2" customWidth="1"/>
    <col min="19" max="20" width="7.25390625" style="2" customWidth="1"/>
    <col min="21" max="21" width="7.375" style="2" customWidth="1"/>
    <col min="22" max="22" width="7.25390625" style="2" customWidth="1"/>
    <col min="23" max="23" width="9.375" style="2" customWidth="1"/>
    <col min="24" max="24" width="9.125" style="2" customWidth="1"/>
    <col min="25" max="25" width="11.75390625" style="2" customWidth="1"/>
    <col min="26" max="16384" width="9.125" style="2" customWidth="1"/>
  </cols>
  <sheetData>
    <row r="1" ht="17.25" customHeight="1">
      <c r="B1" s="139" t="s">
        <v>153</v>
      </c>
    </row>
    <row r="2" ht="21.75" customHeight="1">
      <c r="B2" s="304" t="s">
        <v>138</v>
      </c>
    </row>
    <row r="3" spans="2:22" ht="20.25" customHeight="1">
      <c r="B3" s="304" t="s">
        <v>159</v>
      </c>
      <c r="V3" s="140"/>
    </row>
    <row r="4" spans="2:22" ht="21.75" customHeight="1">
      <c r="B4" s="305" t="s">
        <v>150</v>
      </c>
      <c r="J4" s="238"/>
      <c r="K4" s="238"/>
      <c r="L4" s="239"/>
      <c r="M4" s="238"/>
      <c r="N4" s="238"/>
      <c r="O4" s="239"/>
      <c r="Q4" s="63"/>
      <c r="U4" s="240"/>
      <c r="V4" s="241"/>
    </row>
    <row r="5" spans="2:22" ht="21.75" customHeight="1">
      <c r="B5" s="305" t="s">
        <v>160</v>
      </c>
      <c r="J5" s="238"/>
      <c r="K5" s="238"/>
      <c r="L5" s="239"/>
      <c r="M5" s="238"/>
      <c r="N5" s="238"/>
      <c r="O5" s="239"/>
      <c r="Q5" s="63"/>
      <c r="U5" s="240"/>
      <c r="V5" s="241"/>
    </row>
    <row r="6" spans="2:14" ht="22.5" customHeight="1">
      <c r="B6" s="300" t="s">
        <v>145</v>
      </c>
      <c r="C6" s="301"/>
      <c r="D6" s="302"/>
      <c r="E6" s="300" t="s">
        <v>146</v>
      </c>
      <c r="F6" s="301"/>
      <c r="G6" s="303"/>
      <c r="H6" s="300" t="s">
        <v>147</v>
      </c>
      <c r="I6" s="301"/>
      <c r="J6" s="303"/>
      <c r="K6" s="303"/>
      <c r="L6" s="300" t="s">
        <v>148</v>
      </c>
      <c r="M6" s="301"/>
      <c r="N6" s="278"/>
    </row>
    <row r="7" spans="2:14" ht="6" customHeight="1">
      <c r="B7" s="270"/>
      <c r="C7" s="271"/>
      <c r="E7" s="270"/>
      <c r="F7" s="271"/>
      <c r="G7" s="106"/>
      <c r="H7" s="270"/>
      <c r="I7" s="271"/>
      <c r="J7" s="106"/>
      <c r="K7" s="106"/>
      <c r="L7" s="270"/>
      <c r="M7" s="271"/>
      <c r="N7" s="271"/>
    </row>
    <row r="8" spans="10:25" ht="12.75" customHeight="1">
      <c r="J8" s="295" t="s">
        <v>123</v>
      </c>
      <c r="K8" s="295"/>
      <c r="L8" s="296"/>
      <c r="M8" s="296"/>
      <c r="N8" s="296"/>
      <c r="O8" s="296"/>
      <c r="P8" s="297"/>
      <c r="Q8" s="298" t="s">
        <v>144</v>
      </c>
      <c r="R8" s="299"/>
      <c r="S8" s="107"/>
      <c r="T8" s="107"/>
      <c r="U8" s="107"/>
      <c r="V8" s="107"/>
      <c r="W8" s="107"/>
      <c r="X8" s="107"/>
      <c r="Y8" s="107"/>
    </row>
    <row r="9" spans="2:25" ht="21.75" customHeight="1">
      <c r="B9" s="332" t="s">
        <v>2</v>
      </c>
      <c r="C9" s="5" t="s">
        <v>3</v>
      </c>
      <c r="D9" s="5" t="s">
        <v>4</v>
      </c>
      <c r="E9" s="6" t="s">
        <v>5</v>
      </c>
      <c r="F9" s="6" t="s">
        <v>6</v>
      </c>
      <c r="G9" s="6" t="s">
        <v>7</v>
      </c>
      <c r="H9" s="7" t="s">
        <v>8</v>
      </c>
      <c r="I9" s="141" t="s">
        <v>8</v>
      </c>
      <c r="J9" s="5" t="s">
        <v>139</v>
      </c>
      <c r="K9" s="5" t="s">
        <v>119</v>
      </c>
      <c r="L9" s="5" t="s">
        <v>120</v>
      </c>
      <c r="M9" s="5" t="s">
        <v>121</v>
      </c>
      <c r="N9" s="5" t="s">
        <v>156</v>
      </c>
      <c r="O9" s="108" t="s">
        <v>67</v>
      </c>
      <c r="P9" s="109" t="s">
        <v>68</v>
      </c>
      <c r="Q9" s="110" t="s">
        <v>69</v>
      </c>
      <c r="R9" s="6" t="s">
        <v>70</v>
      </c>
      <c r="S9" s="6" t="s">
        <v>71</v>
      </c>
      <c r="T9" s="6" t="s">
        <v>72</v>
      </c>
      <c r="U9" s="6" t="s">
        <v>73</v>
      </c>
      <c r="V9" s="6" t="s">
        <v>75</v>
      </c>
      <c r="W9" s="6" t="s">
        <v>74</v>
      </c>
      <c r="X9" s="6" t="s">
        <v>68</v>
      </c>
      <c r="Y9" s="8" t="s">
        <v>76</v>
      </c>
    </row>
    <row r="10" spans="2:25" ht="21.75" customHeight="1">
      <c r="B10" s="332"/>
      <c r="C10" s="8" t="s">
        <v>9</v>
      </c>
      <c r="D10" s="8" t="s">
        <v>10</v>
      </c>
      <c r="E10" s="4" t="s">
        <v>10</v>
      </c>
      <c r="F10" s="4" t="s">
        <v>10</v>
      </c>
      <c r="G10" s="4" t="s">
        <v>11</v>
      </c>
      <c r="H10" s="57" t="s">
        <v>65</v>
      </c>
      <c r="I10" s="60" t="s">
        <v>66</v>
      </c>
      <c r="J10" s="56" t="s">
        <v>66</v>
      </c>
      <c r="K10" s="56" t="s">
        <v>66</v>
      </c>
      <c r="L10" s="57" t="s">
        <v>66</v>
      </c>
      <c r="M10" s="57" t="s">
        <v>66</v>
      </c>
      <c r="N10" s="57" t="s">
        <v>66</v>
      </c>
      <c r="O10" s="57" t="s">
        <v>66</v>
      </c>
      <c r="P10" s="111" t="s">
        <v>77</v>
      </c>
      <c r="Q10" s="142" t="s">
        <v>9</v>
      </c>
      <c r="R10" s="4" t="s">
        <v>77</v>
      </c>
      <c r="S10" s="4" t="s">
        <v>77</v>
      </c>
      <c r="T10" s="4" t="s">
        <v>77</v>
      </c>
      <c r="U10" s="4" t="s">
        <v>77</v>
      </c>
      <c r="V10" s="4" t="s">
        <v>77</v>
      </c>
      <c r="W10" s="57" t="s">
        <v>11</v>
      </c>
      <c r="X10" s="4" t="s">
        <v>77</v>
      </c>
      <c r="Y10" s="57" t="s">
        <v>66</v>
      </c>
    </row>
    <row r="11" spans="2:25" ht="18.75">
      <c r="B11" s="112" t="s">
        <v>125</v>
      </c>
      <c r="C11" s="113"/>
      <c r="D11" s="114"/>
      <c r="E11" s="115"/>
      <c r="F11" s="115"/>
      <c r="G11" s="116"/>
      <c r="H11" s="117"/>
      <c r="I11" s="143"/>
      <c r="J11" s="144"/>
      <c r="K11" s="144"/>
      <c r="L11" s="121"/>
      <c r="M11" s="121"/>
      <c r="N11" s="121"/>
      <c r="O11" s="145"/>
      <c r="P11" s="146"/>
      <c r="Q11" s="119"/>
      <c r="R11" s="120"/>
      <c r="S11" s="121"/>
      <c r="T11" s="121"/>
      <c r="U11" s="121"/>
      <c r="V11" s="120"/>
      <c r="W11" s="121"/>
      <c r="X11" s="121"/>
      <c r="Y11" s="259"/>
    </row>
    <row r="12" spans="2:25" ht="18.75">
      <c r="B12" s="122" t="s">
        <v>124</v>
      </c>
      <c r="C12" s="123"/>
      <c r="D12" s="124"/>
      <c r="E12" s="125"/>
      <c r="F12" s="126"/>
      <c r="G12" s="121"/>
      <c r="H12" s="118"/>
      <c r="I12" s="143"/>
      <c r="J12" s="144"/>
      <c r="K12" s="144"/>
      <c r="L12" s="121"/>
      <c r="M12" s="121"/>
      <c r="N12" s="121"/>
      <c r="O12" s="145"/>
      <c r="P12" s="146"/>
      <c r="Q12" s="119"/>
      <c r="R12" s="120"/>
      <c r="S12" s="121"/>
      <c r="T12" s="121"/>
      <c r="U12" s="121"/>
      <c r="V12" s="120"/>
      <c r="W12" s="121"/>
      <c r="X12" s="121"/>
      <c r="Y12" s="263"/>
    </row>
    <row r="13" spans="2:25" ht="18.75">
      <c r="B13" s="127"/>
      <c r="C13" s="260"/>
      <c r="D13" s="129"/>
      <c r="E13" s="130"/>
      <c r="F13" s="131"/>
      <c r="G13" s="132"/>
      <c r="H13" s="133"/>
      <c r="I13" s="147"/>
      <c r="J13" s="262"/>
      <c r="K13" s="262"/>
      <c r="L13" s="132"/>
      <c r="M13" s="132"/>
      <c r="N13" s="132"/>
      <c r="O13" s="149"/>
      <c r="P13" s="150"/>
      <c r="Q13" s="134"/>
      <c r="R13" s="135"/>
      <c r="S13" s="132"/>
      <c r="T13" s="132"/>
      <c r="U13" s="132"/>
      <c r="V13" s="135"/>
      <c r="W13" s="132"/>
      <c r="X13" s="132"/>
      <c r="Y13" s="261"/>
    </row>
    <row r="14" spans="2:25" ht="18.75">
      <c r="B14" s="106"/>
      <c r="C14" s="223"/>
      <c r="D14" s="253"/>
      <c r="E14" s="253"/>
      <c r="F14" s="106"/>
      <c r="G14" s="224"/>
      <c r="H14" s="225"/>
      <c r="I14" s="226"/>
      <c r="J14" s="224"/>
      <c r="K14" s="224"/>
      <c r="L14" s="224"/>
      <c r="M14" s="224"/>
      <c r="N14" s="224"/>
      <c r="O14" s="227"/>
      <c r="P14" s="228"/>
      <c r="Q14" s="229"/>
      <c r="R14" s="228"/>
      <c r="S14" s="224"/>
      <c r="T14" s="224"/>
      <c r="U14" s="224"/>
      <c r="V14" s="228"/>
      <c r="W14" s="224"/>
      <c r="X14" s="224"/>
      <c r="Y14" s="227"/>
    </row>
    <row r="15" spans="2:25" ht="18.75">
      <c r="B15" s="300" t="s">
        <v>145</v>
      </c>
      <c r="C15" s="301"/>
      <c r="D15" s="302"/>
      <c r="E15" s="300" t="s">
        <v>149</v>
      </c>
      <c r="F15" s="301"/>
      <c r="G15" s="303"/>
      <c r="H15" s="300" t="s">
        <v>158</v>
      </c>
      <c r="I15" s="301"/>
      <c r="J15" s="227"/>
      <c r="K15" s="227"/>
      <c r="L15" s="227"/>
      <c r="M15" s="227"/>
      <c r="N15" s="227"/>
      <c r="O15" s="227"/>
      <c r="P15" s="228"/>
      <c r="Q15" s="229"/>
      <c r="R15" s="228"/>
      <c r="S15" s="224"/>
      <c r="T15" s="224"/>
      <c r="U15" s="224"/>
      <c r="V15" s="228"/>
      <c r="W15" s="224"/>
      <c r="X15" s="224"/>
      <c r="Y15" s="227"/>
    </row>
    <row r="16" spans="2:25" ht="15" customHeight="1">
      <c r="B16" s="106"/>
      <c r="C16" s="223"/>
      <c r="D16" s="253"/>
      <c r="E16" s="253"/>
      <c r="F16" s="106"/>
      <c r="G16" s="224"/>
      <c r="H16" s="225"/>
      <c r="I16" s="226"/>
      <c r="J16" s="295" t="s">
        <v>123</v>
      </c>
      <c r="K16" s="295"/>
      <c r="L16" s="296"/>
      <c r="M16" s="296"/>
      <c r="N16" s="296"/>
      <c r="O16" s="296"/>
      <c r="P16" s="297"/>
      <c r="Q16" s="298" t="s">
        <v>144</v>
      </c>
      <c r="R16" s="299"/>
      <c r="S16" s="107"/>
      <c r="T16" s="107"/>
      <c r="U16" s="107"/>
      <c r="V16" s="107"/>
      <c r="W16" s="107"/>
      <c r="X16" s="107"/>
      <c r="Y16" s="107"/>
    </row>
    <row r="17" spans="2:25" ht="21.75" customHeight="1">
      <c r="B17" s="332" t="s">
        <v>2</v>
      </c>
      <c r="C17" s="5" t="s">
        <v>3</v>
      </c>
      <c r="D17" s="5" t="s">
        <v>0</v>
      </c>
      <c r="E17" s="6" t="s">
        <v>37</v>
      </c>
      <c r="F17" s="254"/>
      <c r="G17" s="6" t="s">
        <v>7</v>
      </c>
      <c r="H17" s="7" t="s">
        <v>8</v>
      </c>
      <c r="I17" s="141" t="s">
        <v>8</v>
      </c>
      <c r="J17" s="5" t="s">
        <v>139</v>
      </c>
      <c r="K17" s="281" t="s">
        <v>154</v>
      </c>
      <c r="L17" s="281" t="s">
        <v>155</v>
      </c>
      <c r="M17" s="254"/>
      <c r="N17" s="5" t="s">
        <v>156</v>
      </c>
      <c r="O17" s="108" t="s">
        <v>67</v>
      </c>
      <c r="P17" s="109" t="s">
        <v>68</v>
      </c>
      <c r="Q17" s="110" t="s">
        <v>69</v>
      </c>
      <c r="R17" s="6" t="s">
        <v>70</v>
      </c>
      <c r="S17" s="6" t="s">
        <v>71</v>
      </c>
      <c r="T17" s="6" t="s">
        <v>72</v>
      </c>
      <c r="U17" s="6" t="s">
        <v>73</v>
      </c>
      <c r="V17" s="6" t="s">
        <v>75</v>
      </c>
      <c r="W17" s="6" t="s">
        <v>74</v>
      </c>
      <c r="X17" s="6" t="s">
        <v>68</v>
      </c>
      <c r="Y17" s="8" t="s">
        <v>76</v>
      </c>
    </row>
    <row r="18" spans="2:25" ht="21.75" customHeight="1">
      <c r="B18" s="332"/>
      <c r="C18" s="8" t="s">
        <v>9</v>
      </c>
      <c r="D18" s="8" t="s">
        <v>10</v>
      </c>
      <c r="E18" s="4" t="s">
        <v>10</v>
      </c>
      <c r="F18" s="255"/>
      <c r="G18" s="4" t="s">
        <v>11</v>
      </c>
      <c r="H18" s="57" t="s">
        <v>65</v>
      </c>
      <c r="I18" s="60" t="s">
        <v>66</v>
      </c>
      <c r="J18" s="56" t="s">
        <v>66</v>
      </c>
      <c r="K18" s="56" t="s">
        <v>66</v>
      </c>
      <c r="L18" s="58" t="s">
        <v>66</v>
      </c>
      <c r="M18" s="280"/>
      <c r="N18" s="56" t="s">
        <v>66</v>
      </c>
      <c r="O18" s="57" t="s">
        <v>66</v>
      </c>
      <c r="P18" s="111" t="s">
        <v>77</v>
      </c>
      <c r="Q18" s="142" t="s">
        <v>9</v>
      </c>
      <c r="R18" s="4" t="s">
        <v>77</v>
      </c>
      <c r="S18" s="4" t="s">
        <v>77</v>
      </c>
      <c r="T18" s="4" t="s">
        <v>77</v>
      </c>
      <c r="U18" s="4" t="s">
        <v>77</v>
      </c>
      <c r="V18" s="4" t="s">
        <v>77</v>
      </c>
      <c r="W18" s="57" t="s">
        <v>11</v>
      </c>
      <c r="X18" s="4" t="s">
        <v>77</v>
      </c>
      <c r="Y18" s="57" t="s">
        <v>66</v>
      </c>
    </row>
    <row r="19" spans="2:25" ht="18.75">
      <c r="B19" s="112" t="s">
        <v>125</v>
      </c>
      <c r="C19" s="123"/>
      <c r="D19" s="124"/>
      <c r="E19" s="125"/>
      <c r="F19" s="256"/>
      <c r="G19" s="121"/>
      <c r="H19" s="118"/>
      <c r="I19" s="143"/>
      <c r="J19" s="144"/>
      <c r="K19" s="144"/>
      <c r="L19" s="290"/>
      <c r="M19" s="292"/>
      <c r="N19" s="144"/>
      <c r="O19" s="145"/>
      <c r="P19" s="146"/>
      <c r="Q19" s="119"/>
      <c r="R19" s="120"/>
      <c r="S19" s="121"/>
      <c r="T19" s="121"/>
      <c r="U19" s="121"/>
      <c r="V19" s="120"/>
      <c r="W19" s="121"/>
      <c r="X19" s="121"/>
      <c r="Y19" s="263"/>
    </row>
    <row r="20" spans="2:25" ht="18.75">
      <c r="B20" s="122" t="s">
        <v>124</v>
      </c>
      <c r="C20" s="123"/>
      <c r="D20" s="124"/>
      <c r="E20" s="125"/>
      <c r="F20" s="256"/>
      <c r="G20" s="121"/>
      <c r="H20" s="118"/>
      <c r="I20" s="143"/>
      <c r="J20" s="121"/>
      <c r="K20" s="121"/>
      <c r="L20" s="290"/>
      <c r="M20" s="293"/>
      <c r="N20" s="144"/>
      <c r="O20" s="145"/>
      <c r="P20" s="146"/>
      <c r="Q20" s="119"/>
      <c r="R20" s="120"/>
      <c r="S20" s="121"/>
      <c r="T20" s="121"/>
      <c r="U20" s="121"/>
      <c r="V20" s="120"/>
      <c r="W20" s="121"/>
      <c r="X20" s="121"/>
      <c r="Y20" s="263"/>
    </row>
    <row r="21" spans="2:25" ht="18.75">
      <c r="B21" s="127"/>
      <c r="C21" s="128"/>
      <c r="D21" s="129"/>
      <c r="E21" s="129"/>
      <c r="F21" s="258"/>
      <c r="G21" s="132"/>
      <c r="H21" s="133"/>
      <c r="I21" s="147"/>
      <c r="J21" s="132"/>
      <c r="K21" s="132"/>
      <c r="L21" s="291"/>
      <c r="M21" s="294"/>
      <c r="N21" s="262"/>
      <c r="O21" s="149"/>
      <c r="P21" s="150"/>
      <c r="Q21" s="134"/>
      <c r="R21" s="135"/>
      <c r="S21" s="132"/>
      <c r="T21" s="132"/>
      <c r="U21" s="132"/>
      <c r="V21" s="135"/>
      <c r="W21" s="132"/>
      <c r="X21" s="132"/>
      <c r="Y21" s="261"/>
    </row>
    <row r="22" spans="2:25" ht="18.75">
      <c r="B22" s="106"/>
      <c r="C22" s="223"/>
      <c r="D22" s="253"/>
      <c r="E22" s="253"/>
      <c r="F22" s="106"/>
      <c r="G22" s="224"/>
      <c r="H22" s="225"/>
      <c r="I22" s="226"/>
      <c r="J22" s="224"/>
      <c r="K22" s="224"/>
      <c r="L22" s="224"/>
      <c r="M22" s="224"/>
      <c r="N22" s="224"/>
      <c r="O22" s="227"/>
      <c r="P22" s="228"/>
      <c r="Q22" s="229"/>
      <c r="R22" s="228"/>
      <c r="S22" s="224"/>
      <c r="T22" s="224"/>
      <c r="U22" s="224"/>
      <c r="V22" s="228"/>
      <c r="W22" s="224"/>
      <c r="X22" s="224"/>
      <c r="Y22" s="227"/>
    </row>
    <row r="23" spans="2:25" ht="18.75">
      <c r="B23" s="300" t="s">
        <v>145</v>
      </c>
      <c r="C23" s="301"/>
      <c r="D23" s="302"/>
      <c r="E23" s="300" t="s">
        <v>149</v>
      </c>
      <c r="F23" s="301"/>
      <c r="G23" s="303"/>
      <c r="H23" s="224"/>
      <c r="I23" s="224"/>
      <c r="J23" s="224"/>
      <c r="K23" s="224"/>
      <c r="L23" s="224"/>
      <c r="M23" s="224"/>
      <c r="N23" s="224"/>
      <c r="O23" s="227"/>
      <c r="P23" s="228"/>
      <c r="Q23" s="229"/>
      <c r="R23" s="228"/>
      <c r="S23" s="224"/>
      <c r="T23" s="224"/>
      <c r="U23" s="224"/>
      <c r="V23" s="228"/>
      <c r="W23" s="224"/>
      <c r="X23" s="224"/>
      <c r="Y23" s="227"/>
    </row>
    <row r="24" spans="2:25" ht="12.75" customHeight="1">
      <c r="B24" s="106"/>
      <c r="C24" s="223"/>
      <c r="D24" s="253"/>
      <c r="E24" s="253"/>
      <c r="F24" s="106"/>
      <c r="G24" s="224"/>
      <c r="H24" s="225"/>
      <c r="I24" s="226"/>
      <c r="J24" s="295" t="s">
        <v>123</v>
      </c>
      <c r="K24" s="295"/>
      <c r="L24" s="296"/>
      <c r="M24" s="296"/>
      <c r="N24" s="296"/>
      <c r="O24" s="296"/>
      <c r="P24" s="297"/>
      <c r="Q24" s="298" t="s">
        <v>144</v>
      </c>
      <c r="R24" s="299"/>
      <c r="S24" s="107"/>
      <c r="T24" s="107"/>
      <c r="U24" s="107"/>
      <c r="V24" s="107"/>
      <c r="W24" s="107"/>
      <c r="X24" s="107"/>
      <c r="Y24" s="107"/>
    </row>
    <row r="25" spans="2:25" ht="21.75" customHeight="1">
      <c r="B25" s="332" t="s">
        <v>2</v>
      </c>
      <c r="C25" s="5" t="s">
        <v>3</v>
      </c>
      <c r="D25" s="5" t="s">
        <v>0</v>
      </c>
      <c r="E25" s="254"/>
      <c r="F25" s="254"/>
      <c r="G25" s="6" t="s">
        <v>7</v>
      </c>
      <c r="H25" s="7" t="s">
        <v>8</v>
      </c>
      <c r="I25" s="141" t="s">
        <v>8</v>
      </c>
      <c r="J25" s="5" t="s">
        <v>139</v>
      </c>
      <c r="K25" s="281" t="s">
        <v>154</v>
      </c>
      <c r="L25" s="254"/>
      <c r="M25" s="279"/>
      <c r="N25" s="5" t="s">
        <v>156</v>
      </c>
      <c r="O25" s="108" t="s">
        <v>67</v>
      </c>
      <c r="P25" s="109" t="s">
        <v>68</v>
      </c>
      <c r="Q25" s="110" t="s">
        <v>69</v>
      </c>
      <c r="R25" s="6" t="s">
        <v>70</v>
      </c>
      <c r="S25" s="6" t="s">
        <v>71</v>
      </c>
      <c r="T25" s="6" t="s">
        <v>72</v>
      </c>
      <c r="U25" s="6" t="s">
        <v>73</v>
      </c>
      <c r="V25" s="6" t="s">
        <v>75</v>
      </c>
      <c r="W25" s="6" t="s">
        <v>74</v>
      </c>
      <c r="X25" s="6" t="s">
        <v>68</v>
      </c>
      <c r="Y25" s="8" t="s">
        <v>76</v>
      </c>
    </row>
    <row r="26" spans="2:25" ht="21.75" customHeight="1">
      <c r="B26" s="332"/>
      <c r="C26" s="8" t="s">
        <v>9</v>
      </c>
      <c r="D26" s="8" t="s">
        <v>10</v>
      </c>
      <c r="E26" s="255"/>
      <c r="F26" s="255"/>
      <c r="G26" s="4" t="s">
        <v>11</v>
      </c>
      <c r="H26" s="57" t="s">
        <v>65</v>
      </c>
      <c r="I26" s="60" t="s">
        <v>66</v>
      </c>
      <c r="J26" s="56" t="s">
        <v>66</v>
      </c>
      <c r="K26" s="142" t="s">
        <v>66</v>
      </c>
      <c r="L26" s="280"/>
      <c r="M26" s="280"/>
      <c r="N26" s="56" t="s">
        <v>66</v>
      </c>
      <c r="O26" s="57" t="s">
        <v>66</v>
      </c>
      <c r="P26" s="111" t="s">
        <v>77</v>
      </c>
      <c r="Q26" s="142" t="s">
        <v>9</v>
      </c>
      <c r="R26" s="4" t="s">
        <v>77</v>
      </c>
      <c r="S26" s="4" t="s">
        <v>77</v>
      </c>
      <c r="T26" s="4" t="s">
        <v>77</v>
      </c>
      <c r="U26" s="4" t="s">
        <v>77</v>
      </c>
      <c r="V26" s="4" t="s">
        <v>77</v>
      </c>
      <c r="W26" s="57" t="s">
        <v>11</v>
      </c>
      <c r="X26" s="4" t="s">
        <v>77</v>
      </c>
      <c r="Y26" s="57" t="s">
        <v>66</v>
      </c>
    </row>
    <row r="27" spans="2:25" ht="18.75">
      <c r="B27" s="242" t="s">
        <v>125</v>
      </c>
      <c r="C27" s="243"/>
      <c r="D27" s="244"/>
      <c r="E27" s="257"/>
      <c r="F27" s="257"/>
      <c r="G27" s="245"/>
      <c r="H27" s="246"/>
      <c r="I27" s="247"/>
      <c r="J27" s="248"/>
      <c r="K27" s="282"/>
      <c r="L27" s="284"/>
      <c r="M27" s="285"/>
      <c r="N27" s="272"/>
      <c r="O27" s="249"/>
      <c r="P27" s="250"/>
      <c r="Q27" s="251"/>
      <c r="R27" s="252"/>
      <c r="S27" s="245"/>
      <c r="T27" s="245"/>
      <c r="U27" s="245"/>
      <c r="V27" s="252"/>
      <c r="W27" s="245"/>
      <c r="X27" s="245"/>
      <c r="Y27" s="264"/>
    </row>
    <row r="28" spans="2:25" ht="18.75">
      <c r="B28" s="242" t="s">
        <v>124</v>
      </c>
      <c r="C28" s="243"/>
      <c r="D28" s="244"/>
      <c r="E28" s="257"/>
      <c r="F28" s="257"/>
      <c r="G28" s="245"/>
      <c r="H28" s="246"/>
      <c r="I28" s="247"/>
      <c r="J28" s="248"/>
      <c r="K28" s="282"/>
      <c r="L28" s="286"/>
      <c r="M28" s="287"/>
      <c r="N28" s="272"/>
      <c r="O28" s="249"/>
      <c r="P28" s="250"/>
      <c r="Q28" s="251"/>
      <c r="R28" s="252"/>
      <c r="S28" s="245"/>
      <c r="T28" s="245"/>
      <c r="U28" s="245"/>
      <c r="V28" s="252"/>
      <c r="W28" s="245"/>
      <c r="X28" s="245"/>
      <c r="Y28" s="264"/>
    </row>
    <row r="29" spans="2:25" ht="18.75">
      <c r="B29" s="127"/>
      <c r="C29" s="128"/>
      <c r="D29" s="129"/>
      <c r="E29" s="258"/>
      <c r="F29" s="258"/>
      <c r="G29" s="132"/>
      <c r="H29" s="133"/>
      <c r="I29" s="147"/>
      <c r="J29" s="148"/>
      <c r="K29" s="283"/>
      <c r="L29" s="288"/>
      <c r="M29" s="289"/>
      <c r="N29" s="262"/>
      <c r="O29" s="149"/>
      <c r="P29" s="150"/>
      <c r="Q29" s="134"/>
      <c r="R29" s="135"/>
      <c r="S29" s="132"/>
      <c r="T29" s="132"/>
      <c r="U29" s="132"/>
      <c r="V29" s="135"/>
      <c r="W29" s="132"/>
      <c r="X29" s="132"/>
      <c r="Y29" s="261"/>
    </row>
    <row r="30" ht="16.5" customHeight="1">
      <c r="V30"/>
    </row>
    <row r="31" ht="15.75">
      <c r="B31" s="136" t="s">
        <v>122</v>
      </c>
    </row>
    <row r="32" ht="12.75">
      <c r="D32"/>
    </row>
    <row r="33" spans="1:2" ht="15.75">
      <c r="A33" s="136"/>
      <c r="B33" s="136" t="s">
        <v>157</v>
      </c>
    </row>
    <row r="37" spans="3:25" ht="16.5" customHeight="1">
      <c r="C37" s="273" t="s">
        <v>140</v>
      </c>
      <c r="D37" s="274">
        <v>0.1</v>
      </c>
      <c r="E37" s="275"/>
      <c r="F37" s="274" t="s">
        <v>141</v>
      </c>
      <c r="G37" s="274">
        <v>0.1</v>
      </c>
      <c r="H37" s="276"/>
      <c r="I37" s="274" t="s">
        <v>142</v>
      </c>
      <c r="J37" s="274">
        <v>0.1</v>
      </c>
      <c r="K37" s="274"/>
      <c r="L37" s="274" t="s">
        <v>143</v>
      </c>
      <c r="M37" s="274">
        <v>0.1</v>
      </c>
      <c r="N37" s="274"/>
      <c r="O37" s="277"/>
      <c r="P37" s="273" t="s">
        <v>140</v>
      </c>
      <c r="Q37" s="274">
        <v>0.1</v>
      </c>
      <c r="R37" s="275"/>
      <c r="S37" s="274" t="s">
        <v>141</v>
      </c>
      <c r="T37" s="274">
        <v>0.1</v>
      </c>
      <c r="U37" s="276"/>
      <c r="V37" s="274" t="s">
        <v>142</v>
      </c>
      <c r="W37" s="274">
        <v>0.1</v>
      </c>
      <c r="X37" s="274" t="s">
        <v>143</v>
      </c>
      <c r="Y37" s="274">
        <v>0.1</v>
      </c>
    </row>
    <row r="38" spans="2:25" ht="15" customHeight="1">
      <c r="B38" s="269"/>
      <c r="C38" s="230">
        <v>104</v>
      </c>
      <c r="D38" s="231">
        <v>3.9</v>
      </c>
      <c r="E38" s="231">
        <v>5.2</v>
      </c>
      <c r="F38" s="231">
        <v>5.2</v>
      </c>
      <c r="G38" s="232">
        <f>D38*E38*F38</f>
        <v>105.456</v>
      </c>
      <c r="H38" s="233">
        <f>C38/G38</f>
        <v>0.9861932938856015</v>
      </c>
      <c r="I38" s="234">
        <f>H38*1000</f>
        <v>986.1932938856015</v>
      </c>
      <c r="J38" s="232">
        <f>$H38/C38*((C38+D37)-(C38-D37))/2*1000</f>
        <v>0.9482627825822552</v>
      </c>
      <c r="K38" s="232">
        <f>$H38*D38*(1/(D38+G37)-1/(D38-G37))/2*1000</f>
        <v>-25.303643724696325</v>
      </c>
      <c r="L38" s="232">
        <f>$H38*E38*(1/(E38+J37)-1/(E38-J37))/2*1000</f>
        <v>-18.97227202443617</v>
      </c>
      <c r="M38" s="232">
        <f>$H38*F38*(1/(F38+M37)-1/(F38-M37))/2*1000</f>
        <v>-18.97227202443617</v>
      </c>
      <c r="N38" s="232"/>
      <c r="O38" s="235">
        <f>(J38^2+L38^2+M38^2)^0.5</f>
        <v>26.847596053338503</v>
      </c>
      <c r="P38" s="236">
        <f>O38/I38*100</f>
        <v>2.722346239808524</v>
      </c>
      <c r="Q38" s="237">
        <f>1/3^(1/2)</f>
        <v>0.5773502691896258</v>
      </c>
      <c r="R38" s="236">
        <f>Q38/C38*100</f>
        <v>0.5551444896054094</v>
      </c>
      <c r="S38" s="232">
        <f>T37/D38*100</f>
        <v>2.5641025641025643</v>
      </c>
      <c r="T38" s="277"/>
      <c r="U38" s="277"/>
      <c r="V38" s="277"/>
      <c r="W38" s="277"/>
      <c r="X38" s="277"/>
      <c r="Y38" s="277"/>
    </row>
  </sheetData>
  <sheetProtection/>
  <mergeCells count="3">
    <mergeCell ref="B9:B10"/>
    <mergeCell ref="B17:B18"/>
    <mergeCell ref="B25:B26"/>
  </mergeCells>
  <printOptions horizontalCentered="1"/>
  <pageMargins left="0.29527559055118113" right="0" top="0.5511811023622047" bottom="0.35433070866141736" header="0" footer="0.31496062992125984"/>
  <pageSetup fitToHeight="1" fitToWidth="1" horizontalDpi="600" verticalDpi="600" orientation="landscape" paperSize="9" scale="71" r:id="rId3"/>
  <legacyDrawing r:id="rId2"/>
  <oleObjects>
    <oleObject progId="Equation.3" shapeId="9415248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D30" sqref="D30"/>
    </sheetView>
  </sheetViews>
  <sheetFormatPr defaultColWidth="7.375" defaultRowHeight="12.75"/>
  <cols>
    <col min="1" max="1" width="10.125" style="2" customWidth="1"/>
    <col min="2" max="2" width="15.875" style="13" customWidth="1"/>
    <col min="3" max="3" width="12.00390625" style="2" customWidth="1"/>
    <col min="4" max="5" width="12.25390625" style="2" customWidth="1"/>
    <col min="6" max="6" width="14.00390625" style="2" customWidth="1"/>
    <col min="7" max="7" width="19.75390625" style="2" customWidth="1"/>
    <col min="8" max="8" width="10.875" style="2" customWidth="1"/>
    <col min="9" max="16384" width="7.375" style="2" customWidth="1"/>
  </cols>
  <sheetData>
    <row r="1" ht="18.75" customHeight="1">
      <c r="B1" s="151" t="s">
        <v>20</v>
      </c>
    </row>
    <row r="2" spans="1:2" ht="20.25" customHeight="1" thickBot="1">
      <c r="A2" s="152" t="s">
        <v>51</v>
      </c>
      <c r="B2" s="153" t="s">
        <v>19</v>
      </c>
    </row>
    <row r="3" spans="2:8" ht="21" customHeight="1">
      <c r="B3" s="333" t="s">
        <v>79</v>
      </c>
      <c r="C3" s="154" t="s">
        <v>0</v>
      </c>
      <c r="D3" s="154"/>
      <c r="E3" s="154"/>
      <c r="F3" s="335" t="s">
        <v>80</v>
      </c>
      <c r="G3" s="155"/>
      <c r="H3" s="154" t="s">
        <v>81</v>
      </c>
    </row>
    <row r="4" spans="2:8" ht="17.25" customHeight="1" thickBot="1">
      <c r="B4" s="334"/>
      <c r="C4" s="156" t="s">
        <v>30</v>
      </c>
      <c r="D4" s="156" t="s">
        <v>30</v>
      </c>
      <c r="E4" s="156" t="s">
        <v>82</v>
      </c>
      <c r="F4" s="336"/>
      <c r="G4" s="157" t="s">
        <v>30</v>
      </c>
      <c r="H4" s="157" t="s">
        <v>30</v>
      </c>
    </row>
    <row r="5" spans="2:8" ht="14.25" customHeight="1" thickBot="1">
      <c r="B5" s="158">
        <v>1</v>
      </c>
      <c r="C5" s="159">
        <v>2</v>
      </c>
      <c r="D5" s="159">
        <v>3</v>
      </c>
      <c r="E5" s="159">
        <v>4</v>
      </c>
      <c r="F5" s="159">
        <v>5</v>
      </c>
      <c r="G5" s="159">
        <v>6</v>
      </c>
      <c r="H5" s="159">
        <v>7</v>
      </c>
    </row>
    <row r="6" spans="2:7" ht="15.75">
      <c r="B6" s="160">
        <v>1</v>
      </c>
      <c r="C6" s="161">
        <v>5.92</v>
      </c>
      <c r="D6" s="162">
        <f>$C$22-C6</f>
        <v>0.0173333333333332</v>
      </c>
      <c r="E6" s="163">
        <f>($C$22-C6)^2</f>
        <v>0.00030044444444443983</v>
      </c>
      <c r="F6" s="163">
        <f>D6^2</f>
        <v>0.00030044444444443983</v>
      </c>
      <c r="G6" s="163">
        <f>ABS(D6)</f>
        <v>0.0173333333333332</v>
      </c>
    </row>
    <row r="7" spans="2:7" ht="15.75">
      <c r="B7" s="160">
        <v>2</v>
      </c>
      <c r="C7" s="161">
        <v>6</v>
      </c>
      <c r="D7" s="162">
        <f aca="true" t="shared" si="0" ref="D7:D20">$C$22-C7</f>
        <v>-0.06266666666666687</v>
      </c>
      <c r="E7" s="163">
        <f aca="true" t="shared" si="1" ref="E7:E20">($C$22-C7)^2</f>
        <v>0.003927111111111136</v>
      </c>
      <c r="F7" s="163">
        <f aca="true" t="shared" si="2" ref="F7:F20">D7^2</f>
        <v>0.003927111111111136</v>
      </c>
      <c r="G7" s="163">
        <f aca="true" t="shared" si="3" ref="G7:G20">ABS(D7)</f>
        <v>0.06266666666666687</v>
      </c>
    </row>
    <row r="8" spans="2:7" ht="15.75">
      <c r="B8" s="160">
        <v>3</v>
      </c>
      <c r="C8" s="161">
        <v>5.94</v>
      </c>
      <c r="D8" s="162">
        <f t="shared" si="0"/>
        <v>-0.002666666666667261</v>
      </c>
      <c r="E8" s="163">
        <f t="shared" si="1"/>
        <v>7.111111111114281E-06</v>
      </c>
      <c r="F8" s="163">
        <f t="shared" si="2"/>
        <v>7.111111111114281E-06</v>
      </c>
      <c r="G8" s="163">
        <f t="shared" si="3"/>
        <v>0.002666666666667261</v>
      </c>
    </row>
    <row r="9" spans="2:7" ht="15.75">
      <c r="B9" s="160">
        <v>4</v>
      </c>
      <c r="C9" s="161">
        <v>5.8</v>
      </c>
      <c r="D9" s="162">
        <f t="shared" si="0"/>
        <v>0.1373333333333333</v>
      </c>
      <c r="E9" s="163">
        <f t="shared" si="1"/>
        <v>0.018860444444444437</v>
      </c>
      <c r="F9" s="163">
        <f t="shared" si="2"/>
        <v>0.018860444444444437</v>
      </c>
      <c r="G9" s="163">
        <f t="shared" si="3"/>
        <v>0.1373333333333333</v>
      </c>
    </row>
    <row r="10" spans="2:7" ht="15.75">
      <c r="B10" s="160">
        <v>5</v>
      </c>
      <c r="C10" s="161">
        <v>5.9</v>
      </c>
      <c r="D10" s="162">
        <f t="shared" si="0"/>
        <v>0.037333333333332774</v>
      </c>
      <c r="E10" s="163">
        <f t="shared" si="1"/>
        <v>0.001393777777777736</v>
      </c>
      <c r="F10" s="163">
        <f t="shared" si="2"/>
        <v>0.001393777777777736</v>
      </c>
      <c r="G10" s="163">
        <f t="shared" si="3"/>
        <v>0.037333333333332774</v>
      </c>
    </row>
    <row r="11" spans="2:7" ht="15.75">
      <c r="B11" s="160">
        <v>6</v>
      </c>
      <c r="C11" s="161">
        <v>5.9</v>
      </c>
      <c r="D11" s="162">
        <f t="shared" si="0"/>
        <v>0.037333333333332774</v>
      </c>
      <c r="E11" s="163">
        <f t="shared" si="1"/>
        <v>0.001393777777777736</v>
      </c>
      <c r="F11" s="163">
        <f t="shared" si="2"/>
        <v>0.001393777777777736</v>
      </c>
      <c r="G11" s="163">
        <f t="shared" si="3"/>
        <v>0.037333333333332774</v>
      </c>
    </row>
    <row r="12" spans="2:7" ht="15.75">
      <c r="B12" s="160">
        <v>7</v>
      </c>
      <c r="C12" s="161">
        <v>6</v>
      </c>
      <c r="D12" s="162">
        <f t="shared" si="0"/>
        <v>-0.06266666666666687</v>
      </c>
      <c r="E12" s="163">
        <f t="shared" si="1"/>
        <v>0.003927111111111136</v>
      </c>
      <c r="F12" s="163">
        <f t="shared" si="2"/>
        <v>0.003927111111111136</v>
      </c>
      <c r="G12" s="163">
        <f t="shared" si="3"/>
        <v>0.06266666666666687</v>
      </c>
    </row>
    <row r="13" spans="2:7" ht="15.75">
      <c r="B13" s="160">
        <v>8</v>
      </c>
      <c r="C13" s="161">
        <v>6</v>
      </c>
      <c r="D13" s="162">
        <f t="shared" si="0"/>
        <v>-0.06266666666666687</v>
      </c>
      <c r="E13" s="163">
        <f t="shared" si="1"/>
        <v>0.003927111111111136</v>
      </c>
      <c r="F13" s="163">
        <f t="shared" si="2"/>
        <v>0.003927111111111136</v>
      </c>
      <c r="G13" s="163">
        <f t="shared" si="3"/>
        <v>0.06266666666666687</v>
      </c>
    </row>
    <row r="14" spans="2:7" ht="15.75">
      <c r="B14" s="160">
        <v>9</v>
      </c>
      <c r="C14" s="161">
        <v>6</v>
      </c>
      <c r="D14" s="162">
        <f t="shared" si="0"/>
        <v>-0.06266666666666687</v>
      </c>
      <c r="E14" s="163">
        <f t="shared" si="1"/>
        <v>0.003927111111111136</v>
      </c>
      <c r="F14" s="163">
        <f t="shared" si="2"/>
        <v>0.003927111111111136</v>
      </c>
      <c r="G14" s="163">
        <f t="shared" si="3"/>
        <v>0.06266666666666687</v>
      </c>
    </row>
    <row r="15" spans="2:7" ht="15.75">
      <c r="B15" s="160">
        <v>10</v>
      </c>
      <c r="C15" s="161">
        <v>5.9</v>
      </c>
      <c r="D15" s="162">
        <f t="shared" si="0"/>
        <v>0.037333333333332774</v>
      </c>
      <c r="E15" s="163">
        <f t="shared" si="1"/>
        <v>0.001393777777777736</v>
      </c>
      <c r="F15" s="163">
        <f t="shared" si="2"/>
        <v>0.001393777777777736</v>
      </c>
      <c r="G15" s="163">
        <f t="shared" si="3"/>
        <v>0.037333333333332774</v>
      </c>
    </row>
    <row r="16" spans="2:7" ht="15.75">
      <c r="B16" s="160">
        <v>11</v>
      </c>
      <c r="C16" s="161">
        <v>5.9</v>
      </c>
      <c r="D16" s="162">
        <f t="shared" si="0"/>
        <v>0.037333333333332774</v>
      </c>
      <c r="E16" s="163">
        <f t="shared" si="1"/>
        <v>0.001393777777777736</v>
      </c>
      <c r="F16" s="163">
        <f t="shared" si="2"/>
        <v>0.001393777777777736</v>
      </c>
      <c r="G16" s="163">
        <f t="shared" si="3"/>
        <v>0.037333333333332774</v>
      </c>
    </row>
    <row r="17" spans="2:7" ht="15.75">
      <c r="B17" s="160">
        <v>12</v>
      </c>
      <c r="C17" s="161">
        <v>5.88</v>
      </c>
      <c r="D17" s="162">
        <f t="shared" si="0"/>
        <v>0.057333333333333236</v>
      </c>
      <c r="E17" s="163">
        <f t="shared" si="1"/>
        <v>0.0032871111111111</v>
      </c>
      <c r="F17" s="163">
        <f t="shared" si="2"/>
        <v>0.0032871111111111</v>
      </c>
      <c r="G17" s="163">
        <f t="shared" si="3"/>
        <v>0.057333333333333236</v>
      </c>
    </row>
    <row r="18" spans="2:7" ht="15.75">
      <c r="B18" s="160">
        <v>13</v>
      </c>
      <c r="C18" s="161">
        <v>5.92</v>
      </c>
      <c r="D18" s="162">
        <f t="shared" si="0"/>
        <v>0.0173333333333332</v>
      </c>
      <c r="E18" s="163">
        <f t="shared" si="1"/>
        <v>0.00030044444444443983</v>
      </c>
      <c r="F18" s="163">
        <f t="shared" si="2"/>
        <v>0.00030044444444443983</v>
      </c>
      <c r="G18" s="163">
        <f t="shared" si="3"/>
        <v>0.0173333333333332</v>
      </c>
    </row>
    <row r="19" spans="1:7" ht="15.75">
      <c r="A19" s="164" t="s">
        <v>83</v>
      </c>
      <c r="B19" s="160">
        <v>14</v>
      </c>
      <c r="C19" s="165">
        <v>5.98</v>
      </c>
      <c r="D19" s="166">
        <f t="shared" si="0"/>
        <v>-0.0426666666666673</v>
      </c>
      <c r="E19" s="167">
        <f t="shared" si="1"/>
        <v>0.0018204444444444982</v>
      </c>
      <c r="F19" s="167">
        <f t="shared" si="2"/>
        <v>0.0018204444444444982</v>
      </c>
      <c r="G19" s="163">
        <f t="shared" si="3"/>
        <v>0.0426666666666673</v>
      </c>
    </row>
    <row r="20" spans="1:7" ht="15.75">
      <c r="A20" s="164">
        <f>COUNT(C6:C20)</f>
        <v>15</v>
      </c>
      <c r="B20" s="168">
        <v>15</v>
      </c>
      <c r="C20" s="169">
        <v>6.02</v>
      </c>
      <c r="D20" s="170">
        <f t="shared" si="0"/>
        <v>-0.08266666666666644</v>
      </c>
      <c r="E20" s="171">
        <f t="shared" si="1"/>
        <v>0.006833777777777741</v>
      </c>
      <c r="F20" s="171">
        <f t="shared" si="2"/>
        <v>0.006833777777777741</v>
      </c>
      <c r="G20" s="171">
        <f t="shared" si="3"/>
        <v>0.08266666666666644</v>
      </c>
    </row>
    <row r="21" spans="2:7" ht="15.75">
      <c r="B21" s="172" t="s">
        <v>84</v>
      </c>
      <c r="C21" s="173">
        <f>SUM(C6:C20)</f>
        <v>89.06</v>
      </c>
      <c r="D21" s="174">
        <f>SUM(D6:D20)</f>
        <v>-4.440892098500626E-15</v>
      </c>
      <c r="E21" s="175">
        <f>SUM(E6:E20)</f>
        <v>0.05269333333333327</v>
      </c>
      <c r="F21" s="176">
        <f>SUM(F6:F20)</f>
        <v>0.05269333333333327</v>
      </c>
      <c r="G21" s="176">
        <f>SUM(G6:G20)</f>
        <v>0.7573333333333325</v>
      </c>
    </row>
    <row r="22" spans="1:8" ht="15.75">
      <c r="A22" s="177" t="s">
        <v>85</v>
      </c>
      <c r="B22" s="337" t="s">
        <v>86</v>
      </c>
      <c r="C22" s="178">
        <f>C21/A20</f>
        <v>5.937333333333333</v>
      </c>
      <c r="E22" s="179"/>
      <c r="F22" s="180">
        <f>SQRT(F21)/A20</f>
        <v>0.015303352331845214</v>
      </c>
      <c r="G22" s="181">
        <f>G21/B20</f>
        <v>0.05048888888888883</v>
      </c>
      <c r="H22" s="182" t="s">
        <v>87</v>
      </c>
    </row>
    <row r="23" spans="1:8" ht="16.5" customHeight="1">
      <c r="A23" s="183" t="s">
        <v>88</v>
      </c>
      <c r="B23" s="337"/>
      <c r="C23" s="184">
        <f>AVERAGE(C6:C20)</f>
        <v>5.937333333333333</v>
      </c>
      <c r="D23" s="185" t="s">
        <v>89</v>
      </c>
      <c r="G23" s="186">
        <f>AVEDEV(C6:C20)</f>
        <v>0.05048888888888883</v>
      </c>
      <c r="H23" s="187" t="s">
        <v>90</v>
      </c>
    </row>
    <row r="24" spans="1:8" ht="16.5" customHeight="1">
      <c r="A24" s="183" t="s">
        <v>91</v>
      </c>
      <c r="B24" s="337"/>
      <c r="C24" s="184">
        <f>AVERAGEA(C6:C20)</f>
        <v>5.937333333333333</v>
      </c>
      <c r="D24" s="188">
        <f>C21/B20</f>
        <v>5.937333333333333</v>
      </c>
      <c r="E24" s="189">
        <f>DEVSQ(C6:C20)</f>
        <v>0.05269333333333327</v>
      </c>
      <c r="F24" s="190" t="s">
        <v>92</v>
      </c>
      <c r="G24" s="191"/>
      <c r="H24" s="192" t="s">
        <v>93</v>
      </c>
    </row>
    <row r="25" spans="1:6" ht="16.5" customHeight="1">
      <c r="A25" s="193" t="s">
        <v>94</v>
      </c>
      <c r="B25" s="194"/>
      <c r="E25" s="195">
        <f>E21/(B20*(B20-1))</f>
        <v>0.00025092063492063464</v>
      </c>
      <c r="F25" s="196" t="s">
        <v>95</v>
      </c>
    </row>
    <row r="26" spans="1:7" ht="16.5" customHeight="1">
      <c r="A26" s="177" t="s">
        <v>85</v>
      </c>
      <c r="B26" s="338" t="s">
        <v>96</v>
      </c>
      <c r="C26" s="339"/>
      <c r="D26" s="339"/>
      <c r="E26" s="197">
        <f>SQRT(E21/(B20-1))</f>
        <v>0.06134989424448521</v>
      </c>
      <c r="F26" s="198">
        <f>E26</f>
        <v>0.06134989424448521</v>
      </c>
      <c r="G26" s="199" t="s">
        <v>97</v>
      </c>
    </row>
    <row r="27" spans="1:9" ht="16.5" customHeight="1">
      <c r="A27" s="183" t="s">
        <v>88</v>
      </c>
      <c r="B27" s="340"/>
      <c r="C27" s="339"/>
      <c r="D27" s="339"/>
      <c r="E27" s="200">
        <f>STDEV(C6:C20)</f>
        <v>0.06134989424448521</v>
      </c>
      <c r="F27" s="201">
        <f>E27</f>
        <v>0.06134989424448521</v>
      </c>
      <c r="G27" s="190" t="s">
        <v>98</v>
      </c>
      <c r="I27" s="187" t="s">
        <v>99</v>
      </c>
    </row>
    <row r="28" spans="1:9" ht="16.5" customHeight="1">
      <c r="A28" s="177" t="s">
        <v>85</v>
      </c>
      <c r="B28" s="338" t="s">
        <v>100</v>
      </c>
      <c r="C28" s="339"/>
      <c r="E28" s="197">
        <f>SQRT(E25)</f>
        <v>0.015840474580031832</v>
      </c>
      <c r="F28" s="198">
        <f>E28</f>
        <v>0.015840474580031832</v>
      </c>
      <c r="G28" s="199" t="s">
        <v>101</v>
      </c>
      <c r="I28" s="202" t="s">
        <v>102</v>
      </c>
    </row>
    <row r="29" spans="1:9" ht="16.5" customHeight="1">
      <c r="A29" s="183" t="s">
        <v>88</v>
      </c>
      <c r="B29" s="339"/>
      <c r="C29" s="339"/>
      <c r="E29" s="200">
        <f>E27/SQRT(A20)</f>
        <v>0.015840474580031832</v>
      </c>
      <c r="F29" s="201">
        <f>E29</f>
        <v>0.015840474580031832</v>
      </c>
      <c r="G29" s="190" t="s">
        <v>103</v>
      </c>
      <c r="I29" s="203" t="s">
        <v>104</v>
      </c>
    </row>
    <row r="30" spans="1:6" ht="16.5" customHeight="1">
      <c r="A30" s="183" t="s">
        <v>88</v>
      </c>
      <c r="B30" s="2"/>
      <c r="E30" s="200">
        <f>SQRT((E24)/(A20*(A20-1)))</f>
        <v>0.015840474580031832</v>
      </c>
      <c r="F30" s="204" t="s">
        <v>105</v>
      </c>
    </row>
    <row r="31" spans="1:9" ht="16.5" customHeight="1">
      <c r="A31" s="205"/>
      <c r="B31" s="2"/>
      <c r="E31" s="200"/>
      <c r="F31" s="204"/>
      <c r="I31" s="182"/>
    </row>
    <row r="32" spans="1:9" ht="18" customHeight="1">
      <c r="A32" s="205" t="s">
        <v>106</v>
      </c>
      <c r="B32" s="2"/>
      <c r="E32" s="206">
        <v>0.015840474580031832</v>
      </c>
      <c r="F32" s="204"/>
      <c r="I32" s="182"/>
    </row>
    <row r="33" spans="1:6" ht="36.75" customHeight="1">
      <c r="A33" s="341" t="s">
        <v>107</v>
      </c>
      <c r="B33" s="342"/>
      <c r="C33" s="342"/>
      <c r="D33" s="207" t="s">
        <v>108</v>
      </c>
      <c r="E33" s="208">
        <f>0.02+0.01</f>
        <v>0.03</v>
      </c>
      <c r="F33" s="2" t="s">
        <v>126</v>
      </c>
    </row>
    <row r="34" spans="2:7" ht="18.75">
      <c r="B34" s="209" t="s">
        <v>109</v>
      </c>
      <c r="E34" s="210">
        <f>E33/3^0.5</f>
        <v>0.017320508075688773</v>
      </c>
      <c r="F34" s="211">
        <f>E33/6^0.5</f>
        <v>0.012247448713915891</v>
      </c>
      <c r="G34" s="212" t="s">
        <v>110</v>
      </c>
    </row>
    <row r="35" spans="1:5" ht="21" customHeight="1">
      <c r="A35" s="213" t="s">
        <v>111</v>
      </c>
      <c r="B35" s="2"/>
      <c r="E35" s="214">
        <f>SQRT((E32)^2+E34^2)</f>
        <v>0.023471698594704105</v>
      </c>
    </row>
    <row r="36" spans="4:6" ht="14.25">
      <c r="D36" s="215" t="s">
        <v>112</v>
      </c>
      <c r="E36" s="216">
        <v>0.023</v>
      </c>
      <c r="F36" s="217">
        <f>1-E36/$E$35</f>
        <v>0.020096483124171227</v>
      </c>
    </row>
    <row r="37" spans="2:6" ht="16.5" customHeight="1">
      <c r="B37" s="2"/>
      <c r="E37" s="216">
        <v>0.024</v>
      </c>
      <c r="F37" s="217">
        <f>1-E37/$E$35</f>
        <v>-0.02250801760956045</v>
      </c>
    </row>
    <row r="38" spans="2:6" ht="16.5" customHeight="1">
      <c r="B38" s="2"/>
      <c r="E38" s="216">
        <v>0.02</v>
      </c>
      <c r="F38" s="217">
        <f>1-E38/$E$35</f>
        <v>0.14790998532536626</v>
      </c>
    </row>
    <row r="39" spans="2:6" ht="14.25">
      <c r="B39" s="2"/>
      <c r="E39" s="216">
        <v>0.03</v>
      </c>
      <c r="F39" s="217">
        <f>1-E39/$E$35</f>
        <v>-0.2781350220119505</v>
      </c>
    </row>
    <row r="40" spans="1:7" ht="15">
      <c r="A40" s="216" t="s">
        <v>113</v>
      </c>
      <c r="B40" s="218"/>
      <c r="C40" s="219">
        <f>MAX(C6:C20)</f>
        <v>6.02</v>
      </c>
      <c r="G40" s="220" t="s">
        <v>111</v>
      </c>
    </row>
    <row r="41" spans="1:3" ht="14.25">
      <c r="A41" s="216" t="s">
        <v>114</v>
      </c>
      <c r="B41" s="218"/>
      <c r="C41" s="219">
        <f>MIN(C6:C20)</f>
        <v>5.8</v>
      </c>
    </row>
    <row r="42" spans="1:3" ht="14.25">
      <c r="A42" s="216" t="s">
        <v>115</v>
      </c>
      <c r="B42" s="218"/>
      <c r="C42" s="219">
        <f>MEDIAN(C6:C20)</f>
        <v>5.92</v>
      </c>
    </row>
    <row r="49" ht="19.5">
      <c r="G49" s="221" t="s">
        <v>116</v>
      </c>
    </row>
    <row r="50" ht="19.5">
      <c r="G50" s="221" t="s">
        <v>117</v>
      </c>
    </row>
    <row r="51" ht="19.5">
      <c r="G51" s="221" t="s">
        <v>118</v>
      </c>
    </row>
  </sheetData>
  <sheetProtection/>
  <mergeCells count="6">
    <mergeCell ref="B3:B4"/>
    <mergeCell ref="F3:F4"/>
    <mergeCell ref="B22:B24"/>
    <mergeCell ref="B26:D27"/>
    <mergeCell ref="B28:C29"/>
    <mergeCell ref="A33:C33"/>
  </mergeCells>
  <printOptions/>
  <pageMargins left="0.7" right="0.7" top="0.75" bottom="0.75" header="0.3" footer="0.3"/>
  <pageSetup orientation="portrait" paperSize="9"/>
  <legacyDrawing r:id="rId9"/>
  <oleObjects>
    <oleObject progId="Equation.3" shapeId="94188485" r:id="rId1"/>
    <oleObject progId="Equation.3" shapeId="94188486" r:id="rId2"/>
    <oleObject progId="Equation.3" shapeId="94188487" r:id="rId3"/>
    <oleObject progId="Equation.3" shapeId="94188488" r:id="rId4"/>
    <oleObject progId="Equation.3" shapeId="94188489" r:id="rId5"/>
    <oleObject progId="Equation.3" shapeId="94188490" r:id="rId6"/>
    <oleObject progId="Equation.3" shapeId="94188491" r:id="rId7"/>
    <oleObject progId="Equation.3" shapeId="94188492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2.75"/>
  <sheetData>
    <row r="1" ht="12.75">
      <c r="A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Szczeciński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danych pom.</dc:title>
  <dc:subject/>
  <dc:creator>T.M.Molenda IF US</dc:creator>
  <cp:keywords/>
  <dc:description/>
  <cp:lastModifiedBy>Tadeusz M.Molenda</cp:lastModifiedBy>
  <cp:lastPrinted>2018-04-15T07:00:05Z</cp:lastPrinted>
  <dcterms:created xsi:type="dcterms:W3CDTF">2003-10-26T06:39:16Z</dcterms:created>
  <dcterms:modified xsi:type="dcterms:W3CDTF">2018-04-17T15:39:17Z</dcterms:modified>
  <cp:category/>
  <cp:version/>
  <cp:contentType/>
  <cp:contentStatus/>
</cp:coreProperties>
</file>